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791" activeTab="1"/>
  </bookViews>
  <sheets>
    <sheet name="Титульник" sheetId="1" r:id="rId1"/>
    <sheet name="Навчальний план" sheetId="2" r:id="rId2"/>
  </sheets>
  <definedNames>
    <definedName name="aa">#REF!</definedName>
    <definedName name="_xlnm.Print_Area" localSheetId="1">'Навчальний план'!$A$1:$P$78</definedName>
    <definedName name="_xlnm.Print_Area" localSheetId="0">'Титульник'!$A$2:$BE$33</definedName>
  </definedNames>
  <calcPr fullCalcOnLoad="1"/>
</workbook>
</file>

<file path=xl/sharedStrings.xml><?xml version="1.0" encoding="utf-8"?>
<sst xmlns="http://schemas.openxmlformats.org/spreadsheetml/2006/main" count="236" uniqueCount="183">
  <si>
    <t>Заліки</t>
  </si>
  <si>
    <t>Навчальні заняття</t>
  </si>
  <si>
    <t>Іспити</t>
  </si>
  <si>
    <t>№ п/п</t>
  </si>
  <si>
    <t>Переддипломна</t>
  </si>
  <si>
    <t>Практика</t>
  </si>
  <si>
    <t>Курсові роботи</t>
  </si>
  <si>
    <t>НАВЧАЛЬНИЙ ПЛАН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</si>
  <si>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</si>
  <si>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</si>
  <si>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</si>
  <si>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</si>
  <si>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</si>
  <si>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</si>
  <si>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</si>
  <si>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</si>
  <si>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</si>
  <si>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</si>
  <si>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</si>
  <si>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</si>
  <si>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</si>
  <si>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</si>
  <si>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</si>
  <si>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Донбаська державна машинобудівна академія</t>
  </si>
  <si>
    <t>С</t>
  </si>
  <si>
    <t>П</t>
  </si>
  <si>
    <t>Дипломне проектування</t>
  </si>
  <si>
    <t>Сучасні технології програмування</t>
  </si>
  <si>
    <t>Експертні системи</t>
  </si>
  <si>
    <t>Інтелектуальний аналіз даних</t>
  </si>
  <si>
    <t>Разом:</t>
  </si>
  <si>
    <t>Нейромережні технології</t>
  </si>
  <si>
    <t>Переддипломна практика</t>
  </si>
  <si>
    <t>Н</t>
  </si>
  <si>
    <t>Справка</t>
  </si>
  <si>
    <t>ЗД</t>
  </si>
  <si>
    <t>Держ. атест.</t>
  </si>
  <si>
    <t>Назва
 практики</t>
  </si>
  <si>
    <t>Тижні</t>
  </si>
  <si>
    <t>1 курс</t>
  </si>
  <si>
    <t>НАЗВА НАВЧАЛЬНОЇ ДИСЦИПЛІНИ</t>
  </si>
  <si>
    <t>Кількість кредитів ЄКТС</t>
  </si>
  <si>
    <t>Кількість годин</t>
  </si>
  <si>
    <t>екзамени</t>
  </si>
  <si>
    <t>заліки</t>
  </si>
  <si>
    <t>курсові</t>
  </si>
  <si>
    <t>загальний обсяг</t>
  </si>
  <si>
    <t>аудиторні</t>
  </si>
  <si>
    <t>самостійна робота</t>
  </si>
  <si>
    <t>проекти</t>
  </si>
  <si>
    <t>роботи</t>
  </si>
  <si>
    <t>всього</t>
  </si>
  <si>
    <t>у тому числі:</t>
  </si>
  <si>
    <t xml:space="preserve">лекції </t>
  </si>
  <si>
    <t>лабораторні</t>
  </si>
  <si>
    <t>практичні</t>
  </si>
  <si>
    <t>Ректор __________________</t>
  </si>
  <si>
    <t>К</t>
  </si>
  <si>
    <t>Канікули</t>
  </si>
  <si>
    <t>Усього</t>
  </si>
  <si>
    <t>1. ОБОВ'ЯЗКОВІ НАВЧАЛЬНІ ДИСЦИПЛІНИ</t>
  </si>
  <si>
    <t>1.2.1</t>
  </si>
  <si>
    <t>Охорона праці в галузі та цивільний захист</t>
  </si>
  <si>
    <t>1.2.2.2</t>
  </si>
  <si>
    <t>1.3.1</t>
  </si>
  <si>
    <t>Системи підтримки прийняття рішень</t>
  </si>
  <si>
    <t>ЗАТВЕРДЖЕНО:</t>
  </si>
  <si>
    <t>Міністерство освіти і науки  України</t>
  </si>
  <si>
    <t>на засіданні Вченої ради</t>
  </si>
  <si>
    <t>(Ковальов В.Д.)</t>
  </si>
  <si>
    <t>Настановна сесія</t>
  </si>
  <si>
    <t>Екзаменаційна сесія</t>
  </si>
  <si>
    <t>Настановна  сесія</t>
  </si>
  <si>
    <t>Викона-ння дипломн. роботи</t>
  </si>
  <si>
    <t>Ceместр</t>
  </si>
  <si>
    <t>Всього</t>
  </si>
  <si>
    <r>
      <t xml:space="preserve">підготовки:   </t>
    </r>
    <r>
      <rPr>
        <b/>
        <sz val="14"/>
        <rFont val="Times New Roman"/>
        <family val="1"/>
      </rPr>
      <t>магістра</t>
    </r>
  </si>
  <si>
    <r>
      <t xml:space="preserve"> галузь знань: </t>
    </r>
    <r>
      <rPr>
        <b/>
        <sz val="14"/>
        <rFont val="Times New Roman"/>
        <family val="1"/>
      </rPr>
      <t>12 "Інформаційні технології "</t>
    </r>
  </si>
  <si>
    <t>Кількість аудиторних годин по ceместрах</t>
  </si>
  <si>
    <t>2-й курс</t>
  </si>
  <si>
    <t>кількість тижнів</t>
  </si>
  <si>
    <t>1.1.1</t>
  </si>
  <si>
    <t>Іноземна мова (за професійним спрямуванням)</t>
  </si>
  <si>
    <t>1.1.1.1</t>
  </si>
  <si>
    <t>1.1.1.2</t>
  </si>
  <si>
    <t xml:space="preserve">Методологія та організація наукових досліджень </t>
  </si>
  <si>
    <t>1.2.2</t>
  </si>
  <si>
    <t>1.2.2.1</t>
  </si>
  <si>
    <t>1.2.3</t>
  </si>
  <si>
    <t>Основи теорії керування якістю технологічних систем</t>
  </si>
  <si>
    <t>4</t>
  </si>
  <si>
    <t>Разом з підготовки магістра:</t>
  </si>
  <si>
    <t>Розподіл за семестрами</t>
  </si>
  <si>
    <t>Зав. кафедри ІСПР</t>
  </si>
  <si>
    <t>О.Ф. Єнікєєв</t>
  </si>
  <si>
    <t>Економічна ефективність інтелектуальних систем прийняття рішень</t>
  </si>
  <si>
    <t>Розподілені комп'ютерні системи</t>
  </si>
  <si>
    <t xml:space="preserve">протокол № </t>
  </si>
  <si>
    <t>"    "                  20    р.</t>
  </si>
  <si>
    <r>
      <t xml:space="preserve">форма навчання: </t>
    </r>
    <r>
      <rPr>
        <b/>
        <sz val="14"/>
        <rFont val="Times New Roman"/>
        <family val="1"/>
      </rPr>
      <t xml:space="preserve">заочна </t>
    </r>
  </si>
  <si>
    <t>Термін навчання на базі ОПП підготовки                    бакалавра - 1 рік 4 місяці</t>
  </si>
  <si>
    <t>Директор ЦДЗО</t>
  </si>
  <si>
    <t>М.М. Федоров</t>
  </si>
  <si>
    <t>1.1.  Цикл загальної підготовки</t>
  </si>
  <si>
    <t>1.2 Цикл професійної підготовки</t>
  </si>
  <si>
    <t>Разом п.1.1</t>
  </si>
  <si>
    <t>1.3. Практична підготовка</t>
  </si>
  <si>
    <t>1.4.1</t>
  </si>
  <si>
    <t>Голова проектної групи</t>
  </si>
  <si>
    <r>
      <t xml:space="preserve">освітня програма: </t>
    </r>
    <r>
      <rPr>
        <b/>
        <sz val="14"/>
        <rFont val="Times New Roman"/>
        <family val="1"/>
      </rPr>
      <t>Інтелектуальні системи прийняття рішень</t>
    </r>
  </si>
  <si>
    <r>
      <t xml:space="preserve">спеціальність:  </t>
    </r>
    <r>
      <rPr>
        <b/>
        <sz val="14"/>
        <rFont val="Times New Roman"/>
        <family val="1"/>
      </rPr>
      <t>124 "Системний аналіз"</t>
    </r>
  </si>
  <si>
    <t>Кваліфікація:  магістр з системного аналізу</t>
  </si>
  <si>
    <t>кваліфікаційна робота магістра</t>
  </si>
  <si>
    <t xml:space="preserve">Позначення: Т – теоретичне навчання; ПК - проміжний контроль; С – екзаменаційна сесія; П – практика; К – канікули; Д– дипломне проектування; А –  атестація </t>
  </si>
  <si>
    <t>V. План освітнього процесу на 2020/2021 навчальний рік       Системний аналіз (магістр заочна форма)</t>
  </si>
  <si>
    <t>1.1.2</t>
  </si>
  <si>
    <t>1.1.3</t>
  </si>
  <si>
    <t>Аналiз, моделювання та управління економічними ризиками</t>
  </si>
  <si>
    <t>2б</t>
  </si>
  <si>
    <t>Експертні системи та системи підтримки прийняття рішень</t>
  </si>
  <si>
    <t>2а</t>
  </si>
  <si>
    <t>1.2.4</t>
  </si>
  <si>
    <t>ІСПР на промислових підприємствах та ефективність ІСПР</t>
  </si>
  <si>
    <t>1.2.4.1</t>
  </si>
  <si>
    <t>1.2.4.2</t>
  </si>
  <si>
    <t>Іінтелектуальні системи прийняття рішень на промислових підприємствах</t>
  </si>
  <si>
    <t>1.2.5</t>
  </si>
  <si>
    <t>Математичні методи прийняття рішень та нейромережні технології</t>
  </si>
  <si>
    <t>1.2.5.1</t>
  </si>
  <si>
    <t>1.2.5.2</t>
  </si>
  <si>
    <t>Математичні методи прийняття рішень</t>
  </si>
  <si>
    <t>1.2.6</t>
  </si>
  <si>
    <t>1.2.7</t>
  </si>
  <si>
    <t>1.4. Атестація</t>
  </si>
  <si>
    <t>Кваліфікаційна робота магістра</t>
  </si>
  <si>
    <t>2. ДИСЦИПЛІНИ ВІЛЬНОГО ВИБОРУ</t>
  </si>
  <si>
    <t>2.1. Цикл загальної підготовки</t>
  </si>
  <si>
    <t>1</t>
  </si>
  <si>
    <t>Оцінка ефективності проектних рішень</t>
  </si>
  <si>
    <t>2</t>
  </si>
  <si>
    <t>Правове забезпечення безпеки підприємств України</t>
  </si>
  <si>
    <t>3</t>
  </si>
  <si>
    <t>Працевлаштування та ділова кар’єра</t>
  </si>
  <si>
    <t xml:space="preserve">Інтелектуальна власність </t>
  </si>
  <si>
    <t xml:space="preserve">5 </t>
  </si>
  <si>
    <t>Дисципліни з інших ОП ДДМА</t>
  </si>
  <si>
    <t>Разом п.2.1</t>
  </si>
  <si>
    <t>2.2 Цикл професійної підготовки</t>
  </si>
  <si>
    <t>2.2.1</t>
  </si>
  <si>
    <t>Стратегічне управління підприємством</t>
  </si>
  <si>
    <t>2.2.2</t>
  </si>
  <si>
    <t>2.2.2.1</t>
  </si>
  <si>
    <t>2.2.2.2</t>
  </si>
  <si>
    <t>2.2.3</t>
  </si>
  <si>
    <t>Інформаційні системи у фінансовій та банківській діяльності</t>
  </si>
  <si>
    <t>2.2.4</t>
  </si>
  <si>
    <r>
      <t xml:space="preserve">Теорія інформації </t>
    </r>
    <r>
      <rPr>
        <i/>
        <sz val="12"/>
        <rFont val="Times New Roman"/>
        <family val="1"/>
      </rPr>
      <t>(тільки у цьому році та наступному)</t>
    </r>
  </si>
  <si>
    <t>2.2.5</t>
  </si>
  <si>
    <t>Фінансовий менеджмент</t>
  </si>
  <si>
    <t>2.2.6</t>
  </si>
  <si>
    <t>2.2.7</t>
  </si>
  <si>
    <t>Сучасні методи проектування програмних систем на основі ООП</t>
  </si>
  <si>
    <t>2.2.8</t>
  </si>
  <si>
    <t>Прийняття рішень в умовах конфлікту</t>
  </si>
  <si>
    <t>2.2.9</t>
  </si>
  <si>
    <t>Цільова індивідуальна підготовка</t>
  </si>
  <si>
    <t>2.2.9.1</t>
  </si>
  <si>
    <t>2.2.9.3</t>
  </si>
  <si>
    <t>Разом п. 2.2</t>
  </si>
  <si>
    <t>Здобувач вищої освіти повинен обрати дисципліну обсягом 3 кредити</t>
  </si>
  <si>
    <t>Дисципліни ВВ 1 сем. (повинен обрати 1 дисципліну)</t>
  </si>
  <si>
    <t>Дисципліни ВВ 2 сем. (повинен обрати 4 дисципліни)</t>
  </si>
  <si>
    <t>2 2 2 2</t>
  </si>
  <si>
    <t>Українська мова як іноземна (для іноземних громадян та осіб без громадянства)</t>
  </si>
  <si>
    <t>16 /16</t>
  </si>
  <si>
    <t>8 /8</t>
  </si>
  <si>
    <t>3. ПОЗАКРЕДИТНІ ДИСЦИПЛІНИ</t>
  </si>
  <si>
    <t>3.1</t>
  </si>
  <si>
    <t xml:space="preserve">   II. ЗВЕДЕНІ ДАНІ ПРО БЮДЖЕТ ЧАСУ, тижні                                               ІІІ. ПРАКТИКА                                IV. АТЕСТАЦІЯ</t>
  </si>
  <si>
    <t>№</t>
  </si>
  <si>
    <t>Форма атестації (екзамен, дипломний проект (робота))</t>
  </si>
  <si>
    <t>Методи синтезу апаратних засобів</t>
  </si>
  <si>
    <t>І . ГРАФІК ОСВІТНЬОГО ПРОЦЕСУ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</si>
</sst>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_-;\-* #,##0_-;\ &quot;&quot;_-;_-@_-"/>
    <numFmt numFmtId="182" formatCode="#,##0;\-* #,##0_-;\ &quot;&quot;_-;_-@_-"/>
    <numFmt numFmtId="183" formatCode="#,##0;\-* #,##0_-;\ _-;_-@_-"/>
    <numFmt numFmtId="184" formatCode="#,##0_-;\-* #,##0_-;\ _-;_-@_-"/>
    <numFmt numFmtId="185" formatCode="#,##0_ ;\-#,##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u val="single"/>
      <sz val="16"/>
      <name val="Times New Roman"/>
      <family val="1"/>
    </font>
    <font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1" fontId="4" fillId="0" borderId="0" xfId="0" applyNumberFormat="1" applyFont="1" applyFill="1" applyBorder="1" applyAlignment="1" applyProtection="1">
      <alignment vertical="center"/>
      <protection/>
    </xf>
    <xf numFmtId="182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183" fontId="15" fillId="0" borderId="20" xfId="0" applyNumberFormat="1" applyFont="1" applyFill="1" applyBorder="1" applyAlignment="1" applyProtection="1">
      <alignment horizontal="center" vertical="center"/>
      <protection/>
    </xf>
    <xf numFmtId="183" fontId="1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81" fontId="4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53" applyFont="1" applyBorder="1" applyAlignment="1">
      <alignment horizontal="left"/>
      <protection/>
    </xf>
    <xf numFmtId="0" fontId="3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0" xfId="53" applyFont="1">
      <alignment/>
      <protection/>
    </xf>
    <xf numFmtId="0" fontId="17" fillId="0" borderId="0" xfId="54" applyFont="1" applyBorder="1" applyAlignment="1">
      <alignment vertical="center" wrapText="1"/>
      <protection/>
    </xf>
    <xf numFmtId="49" fontId="5" fillId="0" borderId="0" xfId="54" applyNumberFormat="1" applyFont="1" applyBorder="1" applyAlignment="1">
      <alignment horizontal="right" vertic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83" fontId="15" fillId="0" borderId="10" xfId="0" applyNumberFormat="1" applyFont="1" applyFill="1" applyBorder="1" applyAlignment="1" applyProtection="1">
      <alignment horizontal="center" vertical="center"/>
      <protection/>
    </xf>
    <xf numFmtId="183" fontId="15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3" fontId="15" fillId="0" borderId="12" xfId="0" applyNumberFormat="1" applyFont="1" applyFill="1" applyBorder="1" applyAlignment="1" applyProtection="1">
      <alignment horizontal="center" vertical="center" wrapText="1"/>
      <protection/>
    </xf>
    <xf numFmtId="183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183" fontId="20" fillId="0" borderId="30" xfId="0" applyNumberFormat="1" applyFont="1" applyFill="1" applyBorder="1" applyAlignment="1" applyProtection="1">
      <alignment horizontal="center" vertical="center" wrapText="1"/>
      <protection/>
    </xf>
    <xf numFmtId="183" fontId="15" fillId="0" borderId="30" xfId="0" applyNumberFormat="1" applyFont="1" applyFill="1" applyBorder="1" applyAlignment="1" applyProtection="1">
      <alignment horizontal="center" vertical="center" wrapText="1"/>
      <protection/>
    </xf>
    <xf numFmtId="183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180" fontId="4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183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183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83" fontId="6" fillId="0" borderId="3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38" xfId="56" applyNumberFormat="1" applyFont="1" applyFill="1" applyBorder="1" applyAlignment="1" applyProtection="1">
      <alignment horizontal="center" vertical="center"/>
      <protection/>
    </xf>
    <xf numFmtId="49" fontId="6" fillId="0" borderId="26" xfId="56" applyNumberFormat="1" applyFont="1" applyFill="1" applyBorder="1" applyAlignment="1">
      <alignment horizontal="left" vertical="center" wrapText="1"/>
      <protection/>
    </xf>
    <xf numFmtId="181" fontId="4" fillId="0" borderId="26" xfId="56" applyNumberFormat="1" applyFont="1" applyFill="1" applyBorder="1" applyAlignment="1" applyProtection="1">
      <alignment horizontal="center" vertical="center"/>
      <protection/>
    </xf>
    <xf numFmtId="49" fontId="4" fillId="0" borderId="26" xfId="56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53" applyFont="1" applyBorder="1" applyAlignment="1">
      <alignment horizontal="left" wrapText="1"/>
      <protection/>
    </xf>
    <xf numFmtId="0" fontId="12" fillId="0" borderId="0" xfId="53" applyFont="1" applyAlignment="1">
      <alignment horizontal="left" wrapText="1"/>
      <protection/>
    </xf>
    <xf numFmtId="0" fontId="3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46" xfId="54" applyFont="1" applyBorder="1" applyAlignment="1">
      <alignment horizontal="center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0" xfId="0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52" xfId="0" applyBorder="1" applyAlignment="1">
      <alignment wrapText="1"/>
    </xf>
    <xf numFmtId="0" fontId="12" fillId="0" borderId="47" xfId="0" applyFont="1" applyBorder="1" applyAlignment="1">
      <alignment wrapText="1"/>
    </xf>
    <xf numFmtId="0" fontId="12" fillId="0" borderId="48" xfId="0" applyFont="1" applyBorder="1" applyAlignment="1">
      <alignment wrapText="1"/>
    </xf>
    <xf numFmtId="0" fontId="12" fillId="0" borderId="49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50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3" fillId="0" borderId="0" xfId="53" applyFont="1" applyAlignment="1">
      <alignment horizontal="left" vertical="center" wrapText="1"/>
      <protection/>
    </xf>
    <xf numFmtId="0" fontId="12" fillId="0" borderId="0" xfId="53" applyFont="1" applyAlignment="1">
      <alignment horizontal="left" vertical="center" wrapText="1"/>
      <protection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54" applyFont="1" applyAlignment="1">
      <alignment horizontal="center"/>
      <protection/>
    </xf>
    <xf numFmtId="0" fontId="17" fillId="0" borderId="46" xfId="54" applyFont="1" applyBorder="1" applyAlignment="1">
      <alignment horizontal="center" vertical="center" wrapText="1"/>
      <protection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23" xfId="54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4" fillId="0" borderId="23" xfId="54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3" xfId="0" applyFont="1" applyBorder="1" applyAlignment="1">
      <alignment vertical="center" wrapText="1"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3" fillId="0" borderId="22" xfId="54" applyFont="1" applyBorder="1" applyAlignment="1">
      <alignment horizontal="center" vertical="center" wrapText="1"/>
      <protection/>
    </xf>
    <xf numFmtId="0" fontId="3" fillId="0" borderId="53" xfId="54" applyFont="1" applyBorder="1" applyAlignment="1">
      <alignment horizontal="center" vertical="center" wrapText="1"/>
      <protection/>
    </xf>
    <xf numFmtId="49" fontId="3" fillId="0" borderId="23" xfId="54" applyNumberFormat="1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47" xfId="54" applyFont="1" applyBorder="1" applyAlignment="1">
      <alignment horizontal="center" vertical="center" wrapText="1"/>
      <protection/>
    </xf>
    <xf numFmtId="0" fontId="5" fillId="0" borderId="48" xfId="54" applyFont="1" applyBorder="1" applyAlignment="1">
      <alignment horizontal="center" vertical="center" wrapText="1"/>
      <protection/>
    </xf>
    <xf numFmtId="0" fontId="5" fillId="0" borderId="49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50" xfId="54" applyFont="1" applyBorder="1" applyAlignment="1">
      <alignment horizontal="center" vertical="center" wrapText="1"/>
      <protection/>
    </xf>
    <xf numFmtId="0" fontId="5" fillId="0" borderId="51" xfId="54" applyFont="1" applyBorder="1" applyAlignment="1">
      <alignment horizontal="center" vertical="center" wrapText="1"/>
      <protection/>
    </xf>
    <xf numFmtId="0" fontId="5" fillId="0" borderId="42" xfId="54" applyFont="1" applyBorder="1" applyAlignment="1">
      <alignment horizontal="center" vertical="center" wrapText="1"/>
      <protection/>
    </xf>
    <xf numFmtId="0" fontId="5" fillId="0" borderId="52" xfId="54" applyFont="1" applyBorder="1" applyAlignment="1">
      <alignment horizontal="center" vertical="center" wrapText="1"/>
      <protection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7" fillId="0" borderId="12" xfId="54" applyFont="1" applyBorder="1" applyAlignment="1">
      <alignment horizontal="center" vertical="center" wrapText="1"/>
      <protection/>
    </xf>
    <xf numFmtId="49" fontId="6" fillId="0" borderId="5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60" xfId="0" applyFont="1" applyFill="1" applyBorder="1" applyAlignment="1">
      <alignment horizontal="right" vertical="center" wrapText="1"/>
    </xf>
    <xf numFmtId="0" fontId="6" fillId="0" borderId="61" xfId="0" applyFont="1" applyFill="1" applyBorder="1" applyAlignment="1">
      <alignment horizontal="right" vertical="center" wrapText="1"/>
    </xf>
    <xf numFmtId="0" fontId="6" fillId="0" borderId="62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right" vertical="center" wrapText="1"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66" xfId="0" applyFont="1" applyFill="1" applyBorder="1" applyAlignment="1">
      <alignment horizontal="right" vertical="center" wrapText="1"/>
    </xf>
    <xf numFmtId="0" fontId="6" fillId="0" borderId="5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4" fillId="0" borderId="29" xfId="0" applyNumberFormat="1" applyFont="1" applyFill="1" applyBorder="1" applyAlignment="1" applyProtection="1">
      <alignment horizontal="center" vertical="center" textRotation="90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>
      <alignment horizontal="center" vertical="center" wrapText="1"/>
    </xf>
    <xf numFmtId="181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1" fontId="4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8" xfId="0" applyNumberFormat="1" applyFont="1" applyFill="1" applyBorder="1" applyAlignment="1" applyProtection="1">
      <alignment horizontal="center" vertical="center" textRotation="90" wrapText="1"/>
      <protection/>
    </xf>
    <xf numFmtId="181" fontId="4" fillId="0" borderId="46" xfId="0" applyNumberFormat="1" applyFont="1" applyFill="1" applyBorder="1" applyAlignment="1" applyProtection="1">
      <alignment horizontal="center" vertical="center" wrapText="1"/>
      <protection/>
    </xf>
    <xf numFmtId="181" fontId="4" fillId="0" borderId="47" xfId="0" applyNumberFormat="1" applyFont="1" applyFill="1" applyBorder="1" applyAlignment="1" applyProtection="1">
      <alignment horizontal="center" vertical="center" wrapText="1"/>
      <protection/>
    </xf>
    <xf numFmtId="181" fontId="4" fillId="0" borderId="51" xfId="0" applyNumberFormat="1" applyFont="1" applyFill="1" applyBorder="1" applyAlignment="1" applyProtection="1">
      <alignment horizontal="center" vertical="center" wrapText="1"/>
      <protection/>
    </xf>
    <xf numFmtId="181" fontId="4" fillId="0" borderId="42" xfId="0" applyNumberFormat="1" applyFont="1" applyFill="1" applyBorder="1" applyAlignment="1" applyProtection="1">
      <alignment horizontal="center" vertical="center" wrapText="1"/>
      <protection/>
    </xf>
    <xf numFmtId="181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14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81" fontId="4" fillId="0" borderId="22" xfId="0" applyNumberFormat="1" applyFont="1" applyFill="1" applyBorder="1" applyAlignment="1" applyProtection="1">
      <alignment horizontal="center" vertical="center" wrapText="1"/>
      <protection/>
    </xf>
    <xf numFmtId="181" fontId="4" fillId="0" borderId="53" xfId="0" applyNumberFormat="1" applyFont="1" applyFill="1" applyBorder="1" applyAlignment="1" applyProtection="1">
      <alignment horizontal="center" vertical="center" wrapText="1"/>
      <protection/>
    </xf>
    <xf numFmtId="181" fontId="4" fillId="0" borderId="23" xfId="0" applyNumberFormat="1" applyFont="1" applyFill="1" applyBorder="1" applyAlignment="1" applyProtection="1">
      <alignment horizontal="center" vertical="center"/>
      <protection/>
    </xf>
    <xf numFmtId="181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3Тит ПриклМех_16_17_спец_заоч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zoomScale="55" zoomScaleNormal="55" zoomScaleSheetLayoutView="90" zoomScalePageLayoutView="0" workbookViewId="0" topLeftCell="A1">
      <selection activeCell="A14" sqref="A14"/>
    </sheetView>
  </sheetViews>
  <sheetFormatPr defaultColWidth="3.25390625" defaultRowHeight="12.75"/>
  <cols>
    <col min="1" max="1" width="3.25390625" style="1" customWidth="1"/>
    <col min="2" max="2" width="2.375" style="1" customWidth="1"/>
    <col min="3" max="3" width="3.25390625" style="1" customWidth="1"/>
    <col min="4" max="4" width="4.125" style="1" customWidth="1"/>
    <col min="5" max="5" width="3.25390625" style="1" customWidth="1"/>
    <col min="6" max="6" width="4.75390625" style="1" customWidth="1"/>
    <col min="7" max="7" width="3.25390625" style="1" customWidth="1"/>
    <col min="8" max="8" width="4.25390625" style="1" customWidth="1"/>
    <col min="9" max="10" width="4.75390625" style="1" customWidth="1"/>
    <col min="11" max="11" width="3.875" style="1" customWidth="1"/>
    <col min="12" max="12" width="4.625" style="1" customWidth="1"/>
    <col min="13" max="16" width="3.25390625" style="1" customWidth="1"/>
    <col min="17" max="17" width="4.75390625" style="1" customWidth="1"/>
    <col min="18" max="18" width="5.00390625" style="1" customWidth="1"/>
    <col min="19" max="21" width="3.25390625" style="1" customWidth="1"/>
    <col min="22" max="22" width="3.875" style="1" customWidth="1"/>
    <col min="23" max="23" width="4.75390625" style="1" customWidth="1"/>
    <col min="24" max="32" width="3.25390625" style="1" customWidth="1"/>
    <col min="33" max="34" width="4.125" style="1" customWidth="1"/>
    <col min="35" max="36" width="3.875" style="1" customWidth="1"/>
    <col min="37" max="40" width="3.25390625" style="1" customWidth="1"/>
    <col min="41" max="41" width="5.125" style="1" customWidth="1"/>
    <col min="42" max="42" width="6.125" style="1" customWidth="1"/>
    <col min="43" max="43" width="6.875" style="1" customWidth="1"/>
    <col min="44" max="16384" width="3.25390625" style="1" customWidth="1"/>
  </cols>
  <sheetData>
    <row r="1" spans="1:57" ht="18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</row>
    <row r="2" spans="1:57" ht="20.25">
      <c r="A2" s="152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0" t="s">
        <v>67</v>
      </c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23.25" customHeight="1">
      <c r="A3" s="152" t="s">
        <v>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45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</row>
    <row r="4" spans="1:57" ht="18.75" customHeight="1">
      <c r="A4" s="154" t="s">
        <v>97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1" t="s">
        <v>23</v>
      </c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</row>
    <row r="5" spans="1:57" s="2" customFormat="1" ht="20.25">
      <c r="A5" s="144" t="s">
        <v>98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2" t="s">
        <v>7</v>
      </c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5" t="s">
        <v>111</v>
      </c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</row>
    <row r="6" spans="1:57" s="2" customFormat="1" ht="23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47" t="s">
        <v>76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3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</row>
    <row r="7" spans="1:57" s="2" customFormat="1" ht="18.75" customHeight="1">
      <c r="A7" s="155" t="s">
        <v>56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47" t="s">
        <v>77</v>
      </c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44"/>
      <c r="AM7" s="44"/>
      <c r="AN7" s="45"/>
      <c r="AO7" s="149" t="s">
        <v>100</v>
      </c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</row>
    <row r="8" spans="1:57" s="2" customFormat="1" ht="22.5" customHeight="1">
      <c r="A8" s="152" t="s">
        <v>69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47" t="s">
        <v>110</v>
      </c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</row>
    <row r="9" spans="16:57" s="2" customFormat="1" ht="24" customHeight="1">
      <c r="P9" s="173" t="s">
        <v>99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44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</row>
    <row r="10" spans="16:57" s="2" customFormat="1" ht="18.75" customHeight="1">
      <c r="P10" s="13" t="s">
        <v>109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</row>
    <row r="11" spans="16:57" s="2" customFormat="1" ht="18.75" customHeight="1"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39:40" s="2" customFormat="1" ht="18.75">
      <c r="AM12" s="40"/>
      <c r="AN12" s="40"/>
    </row>
    <row r="13" spans="1:57" s="2" customFormat="1" ht="18.75">
      <c r="A13" s="143" t="s">
        <v>182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</row>
    <row r="14" ht="16.5" thickBot="1"/>
    <row r="15" spans="1:53" ht="19.5" customHeight="1">
      <c r="A15" s="134" t="s">
        <v>20</v>
      </c>
      <c r="B15" s="139" t="s">
        <v>8</v>
      </c>
      <c r="C15" s="140"/>
      <c r="D15" s="140"/>
      <c r="E15" s="141"/>
      <c r="F15" s="139" t="s">
        <v>9</v>
      </c>
      <c r="G15" s="140"/>
      <c r="H15" s="140"/>
      <c r="I15" s="141"/>
      <c r="J15" s="139" t="s">
        <v>10</v>
      </c>
      <c r="K15" s="140"/>
      <c r="L15" s="140"/>
      <c r="M15" s="141"/>
      <c r="N15" s="139" t="s">
        <v>11</v>
      </c>
      <c r="O15" s="140"/>
      <c r="P15" s="140"/>
      <c r="Q15" s="140"/>
      <c r="R15" s="141"/>
      <c r="S15" s="139" t="s">
        <v>12</v>
      </c>
      <c r="T15" s="140"/>
      <c r="U15" s="140"/>
      <c r="V15" s="141"/>
      <c r="W15" s="139" t="s">
        <v>13</v>
      </c>
      <c r="X15" s="140"/>
      <c r="Y15" s="140"/>
      <c r="Z15" s="140"/>
      <c r="AA15" s="141"/>
      <c r="AB15" s="139" t="s">
        <v>14</v>
      </c>
      <c r="AC15" s="140"/>
      <c r="AD15" s="140"/>
      <c r="AE15" s="141"/>
      <c r="AF15" s="139" t="s">
        <v>15</v>
      </c>
      <c r="AG15" s="140"/>
      <c r="AH15" s="140"/>
      <c r="AI15" s="141"/>
      <c r="AJ15" s="139" t="s">
        <v>16</v>
      </c>
      <c r="AK15" s="140"/>
      <c r="AL15" s="140"/>
      <c r="AM15" s="141"/>
      <c r="AN15" s="139" t="s">
        <v>17</v>
      </c>
      <c r="AO15" s="140"/>
      <c r="AP15" s="140"/>
      <c r="AQ15" s="140"/>
      <c r="AR15" s="141"/>
      <c r="AS15" s="139" t="s">
        <v>18</v>
      </c>
      <c r="AT15" s="140"/>
      <c r="AU15" s="140"/>
      <c r="AV15" s="141"/>
      <c r="AW15" s="139" t="s">
        <v>19</v>
      </c>
      <c r="AX15" s="140"/>
      <c r="AY15" s="140"/>
      <c r="AZ15" s="140"/>
      <c r="BA15" s="141"/>
    </row>
    <row r="16" spans="1:53" ht="19.5" customHeight="1" thickBot="1">
      <c r="A16" s="135"/>
      <c r="B16" s="24">
        <v>1</v>
      </c>
      <c r="C16" s="25">
        <v>2</v>
      </c>
      <c r="D16" s="25">
        <v>3</v>
      </c>
      <c r="E16" s="26">
        <v>4</v>
      </c>
      <c r="F16" s="24">
        <v>5</v>
      </c>
      <c r="G16" s="25">
        <v>6</v>
      </c>
      <c r="H16" s="25">
        <v>7</v>
      </c>
      <c r="I16" s="26">
        <v>8</v>
      </c>
      <c r="J16" s="24">
        <v>9</v>
      </c>
      <c r="K16" s="25">
        <v>10</v>
      </c>
      <c r="L16" s="25">
        <v>11</v>
      </c>
      <c r="M16" s="26">
        <v>12</v>
      </c>
      <c r="N16" s="24">
        <v>13</v>
      </c>
      <c r="O16" s="25">
        <v>14</v>
      </c>
      <c r="P16" s="25">
        <v>15</v>
      </c>
      <c r="Q16" s="25">
        <v>16</v>
      </c>
      <c r="R16" s="26">
        <v>17</v>
      </c>
      <c r="S16" s="24">
        <v>18</v>
      </c>
      <c r="T16" s="25">
        <v>19</v>
      </c>
      <c r="U16" s="25">
        <v>20</v>
      </c>
      <c r="V16" s="26">
        <v>21</v>
      </c>
      <c r="W16" s="24">
        <v>22</v>
      </c>
      <c r="X16" s="25">
        <v>23</v>
      </c>
      <c r="Y16" s="25">
        <v>24</v>
      </c>
      <c r="Z16" s="25">
        <v>25</v>
      </c>
      <c r="AA16" s="26">
        <v>26</v>
      </c>
      <c r="AB16" s="24">
        <v>27</v>
      </c>
      <c r="AC16" s="25">
        <v>28</v>
      </c>
      <c r="AD16" s="25">
        <v>29</v>
      </c>
      <c r="AE16" s="26">
        <v>30</v>
      </c>
      <c r="AF16" s="24">
        <v>31</v>
      </c>
      <c r="AG16" s="25">
        <v>32</v>
      </c>
      <c r="AH16" s="25">
        <v>33</v>
      </c>
      <c r="AI16" s="26">
        <v>34</v>
      </c>
      <c r="AJ16" s="24">
        <v>35</v>
      </c>
      <c r="AK16" s="25">
        <v>36</v>
      </c>
      <c r="AL16" s="25">
        <v>37</v>
      </c>
      <c r="AM16" s="27">
        <v>38</v>
      </c>
      <c r="AN16" s="24">
        <v>39</v>
      </c>
      <c r="AO16" s="25">
        <v>40</v>
      </c>
      <c r="AP16" s="25">
        <v>41</v>
      </c>
      <c r="AQ16" s="25">
        <v>42</v>
      </c>
      <c r="AR16" s="26">
        <v>43</v>
      </c>
      <c r="AS16" s="28">
        <v>44</v>
      </c>
      <c r="AT16" s="25">
        <v>45</v>
      </c>
      <c r="AU16" s="25">
        <v>46</v>
      </c>
      <c r="AV16" s="26">
        <v>47</v>
      </c>
      <c r="AW16" s="28">
        <v>48</v>
      </c>
      <c r="AX16" s="25">
        <v>49</v>
      </c>
      <c r="AY16" s="25">
        <v>50</v>
      </c>
      <c r="AZ16" s="25">
        <v>51</v>
      </c>
      <c r="BA16" s="26">
        <v>52</v>
      </c>
    </row>
    <row r="17" spans="1:53" ht="18.75">
      <c r="A17" s="46">
        <v>1</v>
      </c>
      <c r="B17" s="47" t="s">
        <v>33</v>
      </c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24</v>
      </c>
      <c r="R17" s="51" t="s">
        <v>33</v>
      </c>
      <c r="S17" s="52" t="s">
        <v>57</v>
      </c>
      <c r="T17" s="49" t="s">
        <v>57</v>
      </c>
      <c r="U17" s="49"/>
      <c r="V17" s="49"/>
      <c r="W17" s="49"/>
      <c r="X17" s="49"/>
      <c r="Y17" s="49"/>
      <c r="Z17" s="49"/>
      <c r="AA17" s="49"/>
      <c r="AB17" s="49"/>
      <c r="AC17" s="52"/>
      <c r="AD17" s="50"/>
      <c r="AE17" s="51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 t="s">
        <v>24</v>
      </c>
      <c r="AR17" s="53" t="s">
        <v>57</v>
      </c>
      <c r="AS17" s="49" t="s">
        <v>57</v>
      </c>
      <c r="AT17" s="49" t="s">
        <v>57</v>
      </c>
      <c r="AU17" s="49" t="s">
        <v>57</v>
      </c>
      <c r="AV17" s="49" t="s">
        <v>57</v>
      </c>
      <c r="AW17" s="49" t="s">
        <v>57</v>
      </c>
      <c r="AX17" s="49" t="s">
        <v>57</v>
      </c>
      <c r="AY17" s="49" t="s">
        <v>57</v>
      </c>
      <c r="AZ17" s="49" t="s">
        <v>57</v>
      </c>
      <c r="BA17" s="54" t="s">
        <v>57</v>
      </c>
    </row>
    <row r="18" spans="1:53" s="3" customFormat="1" ht="15.75">
      <c r="A18" s="46">
        <v>2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22</v>
      </c>
      <c r="G18" s="49" t="s">
        <v>22</v>
      </c>
      <c r="H18" s="49" t="s">
        <v>22</v>
      </c>
      <c r="I18" s="49" t="s">
        <v>22</v>
      </c>
      <c r="J18" s="49" t="s">
        <v>22</v>
      </c>
      <c r="K18" s="49" t="s">
        <v>22</v>
      </c>
      <c r="L18" s="49" t="s">
        <v>22</v>
      </c>
      <c r="M18" s="49" t="s">
        <v>22</v>
      </c>
      <c r="N18" s="49" t="s">
        <v>22</v>
      </c>
      <c r="O18" s="49" t="s">
        <v>22</v>
      </c>
      <c r="P18" s="49" t="s">
        <v>22</v>
      </c>
      <c r="Q18" s="49" t="s">
        <v>22</v>
      </c>
      <c r="R18" s="49" t="s">
        <v>22</v>
      </c>
      <c r="S18" s="49" t="s">
        <v>22</v>
      </c>
      <c r="T18" s="49" t="s">
        <v>35</v>
      </c>
      <c r="U18" s="49" t="s">
        <v>35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9" ht="15.75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53" ht="18.75" customHeight="1">
      <c r="A20" s="181" t="s">
        <v>113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</row>
    <row r="21" spans="1:9" ht="15.75">
      <c r="A21" s="55"/>
      <c r="B21" s="55"/>
      <c r="C21" s="55"/>
      <c r="D21" s="55"/>
      <c r="E21" s="55"/>
      <c r="F21" s="55"/>
      <c r="G21" s="55"/>
      <c r="H21" s="55"/>
      <c r="I21" s="55"/>
    </row>
    <row r="22" spans="10:57" ht="18.75" customHeight="1">
      <c r="J22" s="136" t="s">
        <v>70</v>
      </c>
      <c r="K22" s="136"/>
      <c r="L22" s="136"/>
      <c r="M22" s="136"/>
      <c r="N22" s="136"/>
      <c r="Q22" s="136" t="s">
        <v>71</v>
      </c>
      <c r="R22" s="136"/>
      <c r="S22" s="136"/>
      <c r="T22" s="136"/>
      <c r="U22" s="136"/>
      <c r="V22" s="136"/>
      <c r="W22" s="2"/>
      <c r="X22" s="2"/>
      <c r="Y22" s="136" t="s">
        <v>5</v>
      </c>
      <c r="Z22" s="137"/>
      <c r="AA22" s="137"/>
      <c r="AB22" s="137"/>
      <c r="AC22" s="137"/>
      <c r="AD22" s="29"/>
      <c r="AE22" s="2"/>
      <c r="AF22" s="186" t="s">
        <v>58</v>
      </c>
      <c r="AG22" s="187"/>
      <c r="AH22" s="187"/>
      <c r="AI22" s="187"/>
      <c r="AJ22" s="187"/>
      <c r="AK22" s="2"/>
      <c r="AL22" s="2"/>
      <c r="AM22" s="136" t="s">
        <v>26</v>
      </c>
      <c r="AN22" s="136"/>
      <c r="AO22" s="136"/>
      <c r="AP22" s="136"/>
      <c r="AQ22" s="136"/>
      <c r="AR22" s="2"/>
      <c r="AS22" s="14"/>
      <c r="AT22" s="182"/>
      <c r="AU22" s="182"/>
      <c r="AV22" s="182"/>
      <c r="AW22" s="182"/>
      <c r="AX22" s="182"/>
      <c r="AY22" s="14"/>
      <c r="AZ22" s="14"/>
      <c r="BA22" s="14"/>
      <c r="BB22" s="14"/>
      <c r="BC22" s="14"/>
      <c r="BD22" s="2"/>
      <c r="BE22" s="2"/>
    </row>
    <row r="23" spans="10:57" ht="18.75">
      <c r="J23" s="136"/>
      <c r="K23" s="136"/>
      <c r="L23" s="136"/>
      <c r="M23" s="136"/>
      <c r="N23" s="136"/>
      <c r="Q23" s="178"/>
      <c r="R23" s="178"/>
      <c r="S23" s="178"/>
      <c r="T23" s="178"/>
      <c r="U23" s="178"/>
      <c r="V23" s="178"/>
      <c r="W23" s="2"/>
      <c r="X23" s="2"/>
      <c r="Y23" s="138"/>
      <c r="Z23" s="138"/>
      <c r="AA23" s="138"/>
      <c r="AB23" s="138"/>
      <c r="AC23" s="138"/>
      <c r="AD23" s="14"/>
      <c r="AE23" s="2"/>
      <c r="AF23" s="188"/>
      <c r="AG23" s="188"/>
      <c r="AH23" s="188"/>
      <c r="AI23" s="188"/>
      <c r="AJ23" s="188"/>
      <c r="AK23" s="2"/>
      <c r="AL23" s="2"/>
      <c r="AM23" s="136"/>
      <c r="AN23" s="136"/>
      <c r="AO23" s="136"/>
      <c r="AP23" s="136"/>
      <c r="AQ23" s="136"/>
      <c r="AR23" s="2"/>
      <c r="AS23" s="14"/>
      <c r="AT23" s="183"/>
      <c r="AU23" s="183"/>
      <c r="AV23" s="183"/>
      <c r="AW23" s="183"/>
      <c r="AX23" s="183"/>
      <c r="AY23" s="14"/>
      <c r="AZ23" s="14"/>
      <c r="BA23" s="14"/>
      <c r="BB23" s="14"/>
      <c r="BC23" s="14"/>
      <c r="BD23" s="2"/>
      <c r="BE23" s="2"/>
    </row>
    <row r="24" spans="10:57" ht="18.75">
      <c r="J24" s="179" t="s">
        <v>33</v>
      </c>
      <c r="K24" s="179"/>
      <c r="L24" s="179"/>
      <c r="M24" s="179"/>
      <c r="N24" s="179"/>
      <c r="Q24" s="175" t="s">
        <v>24</v>
      </c>
      <c r="R24" s="176"/>
      <c r="S24" s="176"/>
      <c r="T24" s="176"/>
      <c r="U24" s="176"/>
      <c r="V24" s="177"/>
      <c r="Y24" s="175" t="s">
        <v>25</v>
      </c>
      <c r="Z24" s="184"/>
      <c r="AA24" s="184"/>
      <c r="AB24" s="184"/>
      <c r="AC24" s="185"/>
      <c r="AD24" s="39"/>
      <c r="AF24" s="179" t="s">
        <v>57</v>
      </c>
      <c r="AG24" s="180"/>
      <c r="AH24" s="180"/>
      <c r="AI24" s="180"/>
      <c r="AJ24" s="180"/>
      <c r="AM24" s="175" t="s">
        <v>22</v>
      </c>
      <c r="AN24" s="176"/>
      <c r="AO24" s="176"/>
      <c r="AP24" s="176"/>
      <c r="AQ24" s="177"/>
      <c r="AS24" s="39"/>
      <c r="AT24" s="175" t="s">
        <v>35</v>
      </c>
      <c r="AU24" s="176"/>
      <c r="AV24" s="176"/>
      <c r="AW24" s="176"/>
      <c r="AX24" s="177"/>
      <c r="AY24" s="56"/>
      <c r="AZ24" s="56"/>
      <c r="BA24" s="56"/>
      <c r="BB24" s="56"/>
      <c r="BC24" s="56"/>
      <c r="BD24" s="2"/>
      <c r="BE24" s="2"/>
    </row>
    <row r="26" spans="49:53" s="57" customFormat="1" ht="15.75">
      <c r="AW26" s="58"/>
      <c r="AX26" s="58"/>
      <c r="AY26" s="58"/>
      <c r="AZ26" s="58"/>
      <c r="BA26" s="58"/>
    </row>
    <row r="27" spans="1:57" s="57" customFormat="1" ht="21.75" customHeight="1">
      <c r="A27" s="189" t="s">
        <v>178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</row>
    <row r="28" spans="2:54" s="57" customFormat="1" ht="21.75" customHeight="1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1"/>
    </row>
    <row r="29" spans="3:56" s="62" customFormat="1" ht="19.5" customHeight="1">
      <c r="C29" s="190" t="s">
        <v>20</v>
      </c>
      <c r="D29" s="191"/>
      <c r="E29" s="196" t="s">
        <v>21</v>
      </c>
      <c r="F29" s="197"/>
      <c r="G29" s="197"/>
      <c r="H29" s="191"/>
      <c r="I29" s="156" t="s">
        <v>72</v>
      </c>
      <c r="J29" s="229"/>
      <c r="K29" s="156" t="s">
        <v>71</v>
      </c>
      <c r="L29" s="229"/>
      <c r="M29" s="156" t="s">
        <v>5</v>
      </c>
      <c r="N29" s="229"/>
      <c r="O29" s="230"/>
      <c r="P29" s="156" t="s">
        <v>73</v>
      </c>
      <c r="Q29" s="197"/>
      <c r="R29" s="191"/>
      <c r="S29" s="156" t="s">
        <v>36</v>
      </c>
      <c r="T29" s="165"/>
      <c r="U29" s="166"/>
      <c r="V29" s="156" t="s">
        <v>58</v>
      </c>
      <c r="W29" s="197"/>
      <c r="X29" s="191"/>
      <c r="Y29" s="156" t="s">
        <v>59</v>
      </c>
      <c r="Z29" s="197"/>
      <c r="AA29" s="191"/>
      <c r="AB29" s="15"/>
      <c r="AC29" s="218" t="s">
        <v>37</v>
      </c>
      <c r="AD29" s="219"/>
      <c r="AE29" s="219"/>
      <c r="AF29" s="219"/>
      <c r="AG29" s="219"/>
      <c r="AH29" s="156" t="s">
        <v>74</v>
      </c>
      <c r="AI29" s="237"/>
      <c r="AJ29" s="238"/>
      <c r="AK29" s="156" t="s">
        <v>38</v>
      </c>
      <c r="AL29" s="197"/>
      <c r="AM29" s="238"/>
      <c r="AN29" s="63"/>
      <c r="AO29" s="211" t="s">
        <v>179</v>
      </c>
      <c r="AP29" s="200"/>
      <c r="AQ29" s="201"/>
      <c r="AR29" s="156" t="s">
        <v>180</v>
      </c>
      <c r="AS29" s="200"/>
      <c r="AT29" s="200"/>
      <c r="AU29" s="200"/>
      <c r="AV29" s="200"/>
      <c r="AW29" s="200"/>
      <c r="AX29" s="200"/>
      <c r="AY29" s="201"/>
      <c r="AZ29" s="156" t="s">
        <v>74</v>
      </c>
      <c r="BA29" s="157"/>
      <c r="BB29" s="157"/>
      <c r="BC29" s="158"/>
      <c r="BD29" s="1"/>
    </row>
    <row r="30" spans="3:56" s="62" customFormat="1" ht="19.5" customHeight="1">
      <c r="C30" s="192"/>
      <c r="D30" s="193"/>
      <c r="E30" s="192"/>
      <c r="F30" s="198"/>
      <c r="G30" s="198"/>
      <c r="H30" s="193"/>
      <c r="I30" s="231"/>
      <c r="J30" s="232"/>
      <c r="K30" s="231"/>
      <c r="L30" s="232"/>
      <c r="M30" s="231"/>
      <c r="N30" s="232"/>
      <c r="O30" s="233"/>
      <c r="P30" s="192"/>
      <c r="Q30" s="198"/>
      <c r="R30" s="193"/>
      <c r="S30" s="167"/>
      <c r="T30" s="168"/>
      <c r="U30" s="169"/>
      <c r="V30" s="192"/>
      <c r="W30" s="198"/>
      <c r="X30" s="193"/>
      <c r="Y30" s="192"/>
      <c r="Z30" s="198"/>
      <c r="AA30" s="193"/>
      <c r="AB30" s="15"/>
      <c r="AC30" s="219"/>
      <c r="AD30" s="219"/>
      <c r="AE30" s="219"/>
      <c r="AF30" s="219"/>
      <c r="AG30" s="219"/>
      <c r="AH30" s="239"/>
      <c r="AI30" s="240"/>
      <c r="AJ30" s="241"/>
      <c r="AK30" s="194"/>
      <c r="AL30" s="199"/>
      <c r="AM30" s="241"/>
      <c r="AN30" s="30"/>
      <c r="AO30" s="202"/>
      <c r="AP30" s="137"/>
      <c r="AQ30" s="203"/>
      <c r="AR30" s="202"/>
      <c r="AS30" s="137"/>
      <c r="AT30" s="137"/>
      <c r="AU30" s="137"/>
      <c r="AV30" s="137"/>
      <c r="AW30" s="137"/>
      <c r="AX30" s="137"/>
      <c r="AY30" s="203"/>
      <c r="AZ30" s="159"/>
      <c r="BA30" s="160"/>
      <c r="BB30" s="160"/>
      <c r="BC30" s="161"/>
      <c r="BD30" s="1"/>
    </row>
    <row r="31" spans="3:56" s="62" customFormat="1" ht="55.5" customHeight="1">
      <c r="C31" s="194"/>
      <c r="D31" s="195"/>
      <c r="E31" s="194"/>
      <c r="F31" s="199"/>
      <c r="G31" s="199"/>
      <c r="H31" s="195"/>
      <c r="I31" s="234"/>
      <c r="J31" s="235"/>
      <c r="K31" s="234"/>
      <c r="L31" s="235"/>
      <c r="M31" s="234"/>
      <c r="N31" s="235"/>
      <c r="O31" s="236"/>
      <c r="P31" s="194"/>
      <c r="Q31" s="199"/>
      <c r="R31" s="195"/>
      <c r="S31" s="170"/>
      <c r="T31" s="171"/>
      <c r="U31" s="172"/>
      <c r="V31" s="194"/>
      <c r="W31" s="199"/>
      <c r="X31" s="195"/>
      <c r="Y31" s="194"/>
      <c r="Z31" s="199"/>
      <c r="AA31" s="195"/>
      <c r="AB31" s="15"/>
      <c r="AC31" s="212" t="s">
        <v>4</v>
      </c>
      <c r="AD31" s="213"/>
      <c r="AE31" s="213"/>
      <c r="AF31" s="213"/>
      <c r="AG31" s="214"/>
      <c r="AH31" s="215">
        <v>3</v>
      </c>
      <c r="AI31" s="216"/>
      <c r="AJ31" s="217"/>
      <c r="AK31" s="215">
        <v>4</v>
      </c>
      <c r="AL31" s="216"/>
      <c r="AM31" s="217"/>
      <c r="AN31" s="30"/>
      <c r="AO31" s="202"/>
      <c r="AP31" s="137"/>
      <c r="AQ31" s="203"/>
      <c r="AR31" s="204"/>
      <c r="AS31" s="138"/>
      <c r="AT31" s="138"/>
      <c r="AU31" s="138"/>
      <c r="AV31" s="138"/>
      <c r="AW31" s="138"/>
      <c r="AX31" s="138"/>
      <c r="AY31" s="205"/>
      <c r="AZ31" s="162"/>
      <c r="BA31" s="163"/>
      <c r="BB31" s="163"/>
      <c r="BC31" s="164"/>
      <c r="BD31" s="1"/>
    </row>
    <row r="32" spans="3:56" s="62" customFormat="1" ht="55.5" customHeight="1">
      <c r="C32" s="226">
        <v>1</v>
      </c>
      <c r="D32" s="226"/>
      <c r="E32" s="226">
        <v>36</v>
      </c>
      <c r="F32" s="226"/>
      <c r="G32" s="226"/>
      <c r="H32" s="226"/>
      <c r="I32" s="226">
        <v>2</v>
      </c>
      <c r="J32" s="226"/>
      <c r="K32" s="226">
        <v>2</v>
      </c>
      <c r="L32" s="226"/>
      <c r="M32" s="226"/>
      <c r="N32" s="226"/>
      <c r="O32" s="226"/>
      <c r="P32" s="215"/>
      <c r="Q32" s="227"/>
      <c r="R32" s="228"/>
      <c r="S32" s="206"/>
      <c r="T32" s="209"/>
      <c r="U32" s="210"/>
      <c r="V32" s="215">
        <v>12</v>
      </c>
      <c r="W32" s="216"/>
      <c r="X32" s="225"/>
      <c r="Y32" s="215">
        <v>52</v>
      </c>
      <c r="Z32" s="216"/>
      <c r="AA32" s="225"/>
      <c r="AB32" s="15"/>
      <c r="AC32" s="222"/>
      <c r="AD32" s="223"/>
      <c r="AE32" s="223"/>
      <c r="AF32" s="223"/>
      <c r="AG32" s="224"/>
      <c r="AH32" s="215"/>
      <c r="AI32" s="216"/>
      <c r="AJ32" s="217"/>
      <c r="AK32" s="215"/>
      <c r="AL32" s="216"/>
      <c r="AM32" s="217"/>
      <c r="AN32" s="30"/>
      <c r="AO32" s="215">
        <v>1</v>
      </c>
      <c r="AP32" s="242"/>
      <c r="AQ32" s="243"/>
      <c r="AR32" s="206" t="s">
        <v>112</v>
      </c>
      <c r="AS32" s="220"/>
      <c r="AT32" s="220"/>
      <c r="AU32" s="220"/>
      <c r="AV32" s="220"/>
      <c r="AW32" s="220"/>
      <c r="AX32" s="220"/>
      <c r="AY32" s="221"/>
      <c r="AZ32" s="206">
        <v>3</v>
      </c>
      <c r="BA32" s="207"/>
      <c r="BB32" s="207"/>
      <c r="BC32" s="208"/>
      <c r="BD32" s="1"/>
    </row>
    <row r="33" spans="3:27" s="62" customFormat="1" ht="22.5" customHeight="1">
      <c r="C33" s="226">
        <v>2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>
        <v>4</v>
      </c>
      <c r="N33" s="226"/>
      <c r="O33" s="226"/>
      <c r="P33" s="215">
        <v>14</v>
      </c>
      <c r="Q33" s="227"/>
      <c r="R33" s="228"/>
      <c r="S33" s="206">
        <v>2</v>
      </c>
      <c r="T33" s="209"/>
      <c r="U33" s="210"/>
      <c r="V33" s="215"/>
      <c r="W33" s="216"/>
      <c r="X33" s="225"/>
      <c r="Y33" s="215">
        <v>20</v>
      </c>
      <c r="Z33" s="216"/>
      <c r="AA33" s="225"/>
    </row>
    <row r="34" spans="3:27" s="62" customFormat="1" ht="21.75" customHeight="1">
      <c r="C34" s="244" t="s">
        <v>75</v>
      </c>
      <c r="D34" s="244"/>
      <c r="E34" s="226">
        <v>36</v>
      </c>
      <c r="F34" s="226"/>
      <c r="G34" s="226"/>
      <c r="H34" s="226"/>
      <c r="I34" s="226">
        <v>2</v>
      </c>
      <c r="J34" s="226"/>
      <c r="K34" s="226">
        <v>2</v>
      </c>
      <c r="L34" s="226"/>
      <c r="M34" s="226">
        <v>4</v>
      </c>
      <c r="N34" s="226"/>
      <c r="O34" s="226"/>
      <c r="P34" s="215">
        <v>14</v>
      </c>
      <c r="Q34" s="227"/>
      <c r="R34" s="228"/>
      <c r="S34" s="206">
        <v>2</v>
      </c>
      <c r="T34" s="209"/>
      <c r="U34" s="210"/>
      <c r="V34" s="215">
        <v>12</v>
      </c>
      <c r="W34" s="216"/>
      <c r="X34" s="225"/>
      <c r="Y34" s="215">
        <v>72</v>
      </c>
      <c r="Z34" s="216"/>
      <c r="AA34" s="225"/>
    </row>
  </sheetData>
  <sheetProtection/>
  <mergeCells count="100">
    <mergeCell ref="P34:R34"/>
    <mergeCell ref="E33:H33"/>
    <mergeCell ref="V33:X33"/>
    <mergeCell ref="V34:X34"/>
    <mergeCell ref="K33:L33"/>
    <mergeCell ref="K34:L34"/>
    <mergeCell ref="I33:J33"/>
    <mergeCell ref="I34:J34"/>
    <mergeCell ref="C33:D33"/>
    <mergeCell ref="Y33:AA33"/>
    <mergeCell ref="Y34:AA34"/>
    <mergeCell ref="M33:O33"/>
    <mergeCell ref="M34:O34"/>
    <mergeCell ref="P33:R33"/>
    <mergeCell ref="S33:U33"/>
    <mergeCell ref="S34:U34"/>
    <mergeCell ref="C34:D34"/>
    <mergeCell ref="E34:H34"/>
    <mergeCell ref="K32:L32"/>
    <mergeCell ref="I29:J31"/>
    <mergeCell ref="I32:J32"/>
    <mergeCell ref="AO32:AQ32"/>
    <mergeCell ref="AK29:AM30"/>
    <mergeCell ref="AH32:AJ32"/>
    <mergeCell ref="AK32:AM32"/>
    <mergeCell ref="K29:L31"/>
    <mergeCell ref="Y32:AA32"/>
    <mergeCell ref="P8:AN8"/>
    <mergeCell ref="C32:D32"/>
    <mergeCell ref="E32:H32"/>
    <mergeCell ref="P32:R32"/>
    <mergeCell ref="A8:O8"/>
    <mergeCell ref="V29:X31"/>
    <mergeCell ref="Y29:AA31"/>
    <mergeCell ref="M29:O31"/>
    <mergeCell ref="AH29:AJ30"/>
    <mergeCell ref="M32:O32"/>
    <mergeCell ref="AZ32:BC32"/>
    <mergeCell ref="S32:U32"/>
    <mergeCell ref="AO29:AQ31"/>
    <mergeCell ref="AC31:AG31"/>
    <mergeCell ref="AH31:AJ31"/>
    <mergeCell ref="AK31:AM31"/>
    <mergeCell ref="AC29:AG30"/>
    <mergeCell ref="AR32:AY32"/>
    <mergeCell ref="AC32:AG32"/>
    <mergeCell ref="V32:X32"/>
    <mergeCell ref="A27:BE27"/>
    <mergeCell ref="AT24:AX24"/>
    <mergeCell ref="Q24:V24"/>
    <mergeCell ref="C29:D31"/>
    <mergeCell ref="E29:H31"/>
    <mergeCell ref="P29:R31"/>
    <mergeCell ref="J24:N24"/>
    <mergeCell ref="AR29:AY31"/>
    <mergeCell ref="AW15:BA15"/>
    <mergeCell ref="AM22:AQ23"/>
    <mergeCell ref="AM24:AQ24"/>
    <mergeCell ref="Q22:V23"/>
    <mergeCell ref="AF24:AJ24"/>
    <mergeCell ref="A20:BA20"/>
    <mergeCell ref="AT22:AX23"/>
    <mergeCell ref="Y24:AC24"/>
    <mergeCell ref="J22:N23"/>
    <mergeCell ref="AF22:AJ23"/>
    <mergeCell ref="AO9:BE10"/>
    <mergeCell ref="A7:O7"/>
    <mergeCell ref="AZ29:BC31"/>
    <mergeCell ref="S29:U31"/>
    <mergeCell ref="W15:AA15"/>
    <mergeCell ref="AB15:AE15"/>
    <mergeCell ref="AF15:AI15"/>
    <mergeCell ref="AS15:AV15"/>
    <mergeCell ref="S15:V15"/>
    <mergeCell ref="P9:AM9"/>
    <mergeCell ref="P2:AN2"/>
    <mergeCell ref="P3:AN3"/>
    <mergeCell ref="A2:O2"/>
    <mergeCell ref="AO1:BE1"/>
    <mergeCell ref="A3:O3"/>
    <mergeCell ref="A1:O1"/>
    <mergeCell ref="AO3:BE4"/>
    <mergeCell ref="A4:O4"/>
    <mergeCell ref="P4:AN4"/>
    <mergeCell ref="P5:AN5"/>
    <mergeCell ref="N15:R15"/>
    <mergeCell ref="AJ15:AM15"/>
    <mergeCell ref="AN15:AR15"/>
    <mergeCell ref="A13:BE13"/>
    <mergeCell ref="A5:O5"/>
    <mergeCell ref="AO5:BE6"/>
    <mergeCell ref="P6:AC6"/>
    <mergeCell ref="P7:AK7"/>
    <mergeCell ref="AO7:BE8"/>
    <mergeCell ref="A19:I19"/>
    <mergeCell ref="A15:A16"/>
    <mergeCell ref="Y22:AC23"/>
    <mergeCell ref="J15:M15"/>
    <mergeCell ref="B15:E15"/>
    <mergeCell ref="F15:I15"/>
  </mergeCells>
  <printOptions/>
  <pageMargins left="0.72" right="0.3937007874015748" top="0.77" bottom="0.3937007874015748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85" zoomScaleNormal="70" zoomScaleSheetLayoutView="85" zoomScalePageLayoutView="0" workbookViewId="0" topLeftCell="A1">
      <selection activeCell="E58" sqref="E58"/>
    </sheetView>
  </sheetViews>
  <sheetFormatPr defaultColWidth="9.00390625" defaultRowHeight="12.75"/>
  <cols>
    <col min="1" max="1" width="9.25390625" style="5" customWidth="1"/>
    <col min="2" max="2" width="60.875" style="5" customWidth="1"/>
    <col min="3" max="3" width="5.375" style="5" customWidth="1"/>
    <col min="4" max="5" width="7.125" style="5" customWidth="1"/>
    <col min="6" max="6" width="7.625" style="5" customWidth="1"/>
    <col min="7" max="7" width="6.00390625" style="5" customWidth="1"/>
    <col min="8" max="8" width="7.875" style="5" customWidth="1"/>
    <col min="9" max="9" width="7.125" style="5" bestFit="1" customWidth="1"/>
    <col min="10" max="10" width="8.00390625" style="5" customWidth="1"/>
    <col min="11" max="11" width="6.75390625" style="5" customWidth="1"/>
    <col min="12" max="12" width="8.25390625" style="5" customWidth="1"/>
    <col min="13" max="13" width="8.75390625" style="5" customWidth="1"/>
    <col min="14" max="14" width="7.625" style="5" customWidth="1"/>
    <col min="15" max="15" width="8.00390625" style="5" customWidth="1"/>
    <col min="16" max="16" width="10.00390625" style="5" customWidth="1"/>
    <col min="17" max="16384" width="9.125" style="5" customWidth="1"/>
  </cols>
  <sheetData>
    <row r="1" spans="1:15" s="6" customFormat="1" ht="22.5" customHeight="1">
      <c r="A1" s="274" t="s">
        <v>114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6" s="16" customFormat="1" ht="18.75" customHeight="1">
      <c r="A2" s="275" t="s">
        <v>3</v>
      </c>
      <c r="B2" s="277" t="s">
        <v>40</v>
      </c>
      <c r="C2" s="292" t="s">
        <v>92</v>
      </c>
      <c r="D2" s="293"/>
      <c r="E2" s="293"/>
      <c r="F2" s="294"/>
      <c r="G2" s="280" t="s">
        <v>41</v>
      </c>
      <c r="H2" s="277" t="s">
        <v>42</v>
      </c>
      <c r="I2" s="277"/>
      <c r="J2" s="277"/>
      <c r="K2" s="277"/>
      <c r="L2" s="277"/>
      <c r="M2" s="277"/>
      <c r="N2" s="286" t="s">
        <v>78</v>
      </c>
      <c r="O2" s="287"/>
      <c r="P2" s="287"/>
    </row>
    <row r="3" spans="1:16" s="16" customFormat="1" ht="24.75" customHeight="1">
      <c r="A3" s="275"/>
      <c r="B3" s="277"/>
      <c r="C3" s="280" t="s">
        <v>43</v>
      </c>
      <c r="D3" s="280" t="s">
        <v>44</v>
      </c>
      <c r="E3" s="292" t="s">
        <v>45</v>
      </c>
      <c r="F3" s="294"/>
      <c r="G3" s="281"/>
      <c r="H3" s="290" t="s">
        <v>46</v>
      </c>
      <c r="I3" s="291" t="s">
        <v>47</v>
      </c>
      <c r="J3" s="291"/>
      <c r="K3" s="291"/>
      <c r="L3" s="291"/>
      <c r="M3" s="290" t="s">
        <v>48</v>
      </c>
      <c r="N3" s="288"/>
      <c r="O3" s="289"/>
      <c r="P3" s="289"/>
    </row>
    <row r="4" spans="1:16" s="16" customFormat="1" ht="18" customHeight="1">
      <c r="A4" s="275"/>
      <c r="B4" s="277"/>
      <c r="C4" s="300"/>
      <c r="D4" s="300"/>
      <c r="E4" s="280" t="s">
        <v>49</v>
      </c>
      <c r="F4" s="280" t="s">
        <v>50</v>
      </c>
      <c r="G4" s="281"/>
      <c r="H4" s="290"/>
      <c r="I4" s="290" t="s">
        <v>51</v>
      </c>
      <c r="J4" s="292" t="s">
        <v>52</v>
      </c>
      <c r="K4" s="293"/>
      <c r="L4" s="294"/>
      <c r="M4" s="290"/>
      <c r="N4" s="298" t="s">
        <v>39</v>
      </c>
      <c r="O4" s="299"/>
      <c r="P4" s="41" t="s">
        <v>79</v>
      </c>
    </row>
    <row r="5" spans="1:16" s="16" customFormat="1" ht="15.75">
      <c r="A5" s="275"/>
      <c r="B5" s="277"/>
      <c r="C5" s="300"/>
      <c r="D5" s="300"/>
      <c r="E5" s="282"/>
      <c r="F5" s="282"/>
      <c r="G5" s="281"/>
      <c r="H5" s="290"/>
      <c r="I5" s="290"/>
      <c r="J5" s="281" t="s">
        <v>53</v>
      </c>
      <c r="K5" s="284" t="s">
        <v>54</v>
      </c>
      <c r="L5" s="285" t="s">
        <v>55</v>
      </c>
      <c r="M5" s="290"/>
      <c r="N5" s="17">
        <v>1</v>
      </c>
      <c r="O5" s="17">
        <v>2</v>
      </c>
      <c r="P5" s="17">
        <v>3</v>
      </c>
    </row>
    <row r="6" spans="1:16" s="16" customFormat="1" ht="37.5" customHeight="1">
      <c r="A6" s="275"/>
      <c r="B6" s="277"/>
      <c r="C6" s="300"/>
      <c r="D6" s="300"/>
      <c r="E6" s="282"/>
      <c r="F6" s="282"/>
      <c r="G6" s="281"/>
      <c r="H6" s="290"/>
      <c r="I6" s="290"/>
      <c r="J6" s="282"/>
      <c r="K6" s="282"/>
      <c r="L6" s="282"/>
      <c r="M6" s="290"/>
      <c r="N6" s="292" t="s">
        <v>80</v>
      </c>
      <c r="O6" s="296"/>
      <c r="P6" s="297"/>
    </row>
    <row r="7" spans="1:16" s="16" customFormat="1" ht="23.25" customHeight="1" thickBot="1">
      <c r="A7" s="276"/>
      <c r="B7" s="278"/>
      <c r="C7" s="301"/>
      <c r="D7" s="301"/>
      <c r="E7" s="283"/>
      <c r="F7" s="283"/>
      <c r="G7" s="281"/>
      <c r="H7" s="280"/>
      <c r="I7" s="280"/>
      <c r="J7" s="283"/>
      <c r="K7" s="283"/>
      <c r="L7" s="283"/>
      <c r="M7" s="280"/>
      <c r="N7" s="17"/>
      <c r="O7" s="17"/>
      <c r="P7" s="17"/>
    </row>
    <row r="8" spans="1:16" s="16" customFormat="1" ht="16.5" thickBot="1">
      <c r="A8" s="18">
        <v>1</v>
      </c>
      <c r="B8" s="19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1">
        <v>12</v>
      </c>
      <c r="M8" s="20">
        <v>13</v>
      </c>
      <c r="N8" s="20">
        <v>14</v>
      </c>
      <c r="O8" s="20">
        <v>15</v>
      </c>
      <c r="P8" s="22">
        <v>16</v>
      </c>
    </row>
    <row r="9" spans="1:17" s="4" customFormat="1" ht="16.5" customHeight="1" thickBot="1">
      <c r="A9" s="279" t="s">
        <v>60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5"/>
    </row>
    <row r="10" spans="1:17" s="4" customFormat="1" ht="16.5" customHeight="1">
      <c r="A10" s="295" t="s">
        <v>103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3"/>
      <c r="Q10" s="5"/>
    </row>
    <row r="11" spans="1:17" s="4" customFormat="1" ht="16.5" customHeight="1">
      <c r="A11" s="35" t="s">
        <v>81</v>
      </c>
      <c r="B11" s="11" t="s">
        <v>82</v>
      </c>
      <c r="C11" s="9"/>
      <c r="D11" s="64"/>
      <c r="E11" s="64"/>
      <c r="F11" s="67"/>
      <c r="G11" s="68">
        <f>SUM(G12:G13)</f>
        <v>3.5</v>
      </c>
      <c r="H11" s="68">
        <f>G11*30</f>
        <v>105</v>
      </c>
      <c r="I11" s="68">
        <v>8</v>
      </c>
      <c r="J11" s="68"/>
      <c r="K11" s="68"/>
      <c r="L11" s="68">
        <v>8</v>
      </c>
      <c r="M11" s="68">
        <f>H11-I11</f>
        <v>97</v>
      </c>
      <c r="N11" s="34"/>
      <c r="O11" s="34"/>
      <c r="P11" s="66"/>
      <c r="Q11" s="5"/>
    </row>
    <row r="12" spans="1:17" s="4" customFormat="1" ht="16.5" customHeight="1">
      <c r="A12" s="35" t="s">
        <v>83</v>
      </c>
      <c r="B12" s="11" t="s">
        <v>82</v>
      </c>
      <c r="C12" s="9"/>
      <c r="D12" s="34">
        <v>1</v>
      </c>
      <c r="E12" s="64"/>
      <c r="F12" s="67"/>
      <c r="G12" s="65">
        <v>1.5</v>
      </c>
      <c r="H12" s="65">
        <f>G12*30</f>
        <v>45</v>
      </c>
      <c r="I12" s="65">
        <v>4</v>
      </c>
      <c r="J12" s="65"/>
      <c r="K12" s="65"/>
      <c r="L12" s="65">
        <v>4</v>
      </c>
      <c r="M12" s="65">
        <f>H12-I12</f>
        <v>41</v>
      </c>
      <c r="N12" s="34">
        <v>4</v>
      </c>
      <c r="O12" s="34"/>
      <c r="P12" s="66"/>
      <c r="Q12" s="5"/>
    </row>
    <row r="13" spans="1:17" s="4" customFormat="1" ht="21.75" customHeight="1">
      <c r="A13" s="35" t="s">
        <v>84</v>
      </c>
      <c r="B13" s="11" t="s">
        <v>82</v>
      </c>
      <c r="C13" s="9">
        <v>2</v>
      </c>
      <c r="D13" s="64"/>
      <c r="E13" s="64"/>
      <c r="F13" s="67"/>
      <c r="G13" s="65">
        <v>2</v>
      </c>
      <c r="H13" s="65">
        <f>G13*30</f>
        <v>60</v>
      </c>
      <c r="I13" s="65">
        <v>4</v>
      </c>
      <c r="J13" s="34"/>
      <c r="K13" s="34"/>
      <c r="L13" s="34">
        <v>4</v>
      </c>
      <c r="M13" s="65">
        <f>H13-I13</f>
        <v>56</v>
      </c>
      <c r="N13" s="34"/>
      <c r="O13" s="91">
        <v>4</v>
      </c>
      <c r="P13" s="69"/>
      <c r="Q13" s="5"/>
    </row>
    <row r="14" spans="1:17" s="4" customFormat="1" ht="30.75" customHeight="1">
      <c r="A14" s="31" t="s">
        <v>115</v>
      </c>
      <c r="B14" s="11" t="s">
        <v>85</v>
      </c>
      <c r="C14" s="87"/>
      <c r="D14" s="87"/>
      <c r="E14" s="87"/>
      <c r="F14" s="87"/>
      <c r="G14" s="90">
        <v>3</v>
      </c>
      <c r="H14" s="65">
        <f>G14*30</f>
        <v>90</v>
      </c>
      <c r="I14" s="90">
        <v>4</v>
      </c>
      <c r="J14" s="90">
        <v>4</v>
      </c>
      <c r="K14" s="90"/>
      <c r="L14" s="90"/>
      <c r="M14" s="65">
        <f>H14-I14</f>
        <v>86</v>
      </c>
      <c r="N14" s="34">
        <v>4</v>
      </c>
      <c r="O14" s="88"/>
      <c r="P14" s="89"/>
      <c r="Q14" s="5"/>
    </row>
    <row r="15" spans="1:17" s="4" customFormat="1" ht="16.5" customHeight="1" thickBot="1">
      <c r="A15" s="31" t="s">
        <v>116</v>
      </c>
      <c r="B15" s="71" t="s">
        <v>62</v>
      </c>
      <c r="C15" s="72"/>
      <c r="D15" s="72"/>
      <c r="E15" s="72"/>
      <c r="F15" s="68"/>
      <c r="G15" s="65">
        <v>3</v>
      </c>
      <c r="H15" s="65">
        <f>G15*30</f>
        <v>90</v>
      </c>
      <c r="I15" s="65">
        <v>4</v>
      </c>
      <c r="J15" s="65">
        <v>4</v>
      </c>
      <c r="K15" s="65"/>
      <c r="L15" s="34">
        <v>4</v>
      </c>
      <c r="M15" s="65">
        <f>H15-I15</f>
        <v>86</v>
      </c>
      <c r="N15" s="34">
        <v>4</v>
      </c>
      <c r="O15" s="77"/>
      <c r="P15" s="78"/>
      <c r="Q15" s="5"/>
    </row>
    <row r="16" spans="1:17" s="4" customFormat="1" ht="18" customHeight="1" thickBot="1">
      <c r="A16" s="32"/>
      <c r="B16" s="33" t="s">
        <v>105</v>
      </c>
      <c r="C16" s="73"/>
      <c r="D16" s="73"/>
      <c r="E16" s="73"/>
      <c r="F16" s="74"/>
      <c r="G16" s="75">
        <f>SUM(G11,G14:G15)</f>
        <v>9.5</v>
      </c>
      <c r="H16" s="75">
        <f>SUM(H11,H14:H15)</f>
        <v>285</v>
      </c>
      <c r="I16" s="75">
        <f>SUM(I11,I14:I15)</f>
        <v>16</v>
      </c>
      <c r="J16" s="75">
        <f>SUM(J11,J14:J15)</f>
        <v>8</v>
      </c>
      <c r="K16" s="76"/>
      <c r="L16" s="75">
        <f>SUM(L11,L14:L15)</f>
        <v>12</v>
      </c>
      <c r="M16" s="75">
        <f>SUM(M11,M14:M15)</f>
        <v>269</v>
      </c>
      <c r="N16" s="82">
        <f>SUM(N11:N15)</f>
        <v>12</v>
      </c>
      <c r="O16" s="12">
        <f>SUM(O11:O15)</f>
        <v>4</v>
      </c>
      <c r="P16" s="82">
        <f>SUM(P14:P15)</f>
        <v>0</v>
      </c>
      <c r="Q16" s="5">
        <f>30*G16</f>
        <v>285</v>
      </c>
    </row>
    <row r="17" spans="1:17" s="4" customFormat="1" ht="18" customHeight="1" thickBot="1">
      <c r="A17" s="245" t="s">
        <v>104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5"/>
    </row>
    <row r="18" spans="1:17" s="4" customFormat="1" ht="18" customHeight="1">
      <c r="A18" s="92" t="s">
        <v>61</v>
      </c>
      <c r="B18" s="93" t="s">
        <v>117</v>
      </c>
      <c r="C18" s="94"/>
      <c r="D18" s="94">
        <v>2</v>
      </c>
      <c r="E18" s="94"/>
      <c r="F18" s="94"/>
      <c r="G18" s="94">
        <v>3</v>
      </c>
      <c r="H18" s="9">
        <v>90</v>
      </c>
      <c r="I18" s="94">
        <f>SUM(J18:L18)</f>
        <v>4</v>
      </c>
      <c r="J18" s="9">
        <v>4</v>
      </c>
      <c r="K18" s="9"/>
      <c r="L18" s="9"/>
      <c r="M18" s="9">
        <f>H18-I18</f>
        <v>86</v>
      </c>
      <c r="N18" s="34"/>
      <c r="O18" s="9">
        <v>4</v>
      </c>
      <c r="P18" s="9"/>
      <c r="Q18" s="5"/>
    </row>
    <row r="19" spans="1:17" s="4" customFormat="1" ht="18" customHeight="1">
      <c r="A19" s="35" t="s">
        <v>86</v>
      </c>
      <c r="B19" s="11" t="s">
        <v>119</v>
      </c>
      <c r="C19" s="9"/>
      <c r="D19" s="9"/>
      <c r="E19" s="9"/>
      <c r="F19" s="9"/>
      <c r="G19" s="9">
        <f>G20+G21</f>
        <v>5</v>
      </c>
      <c r="H19" s="9">
        <f>H20+H21</f>
        <v>150</v>
      </c>
      <c r="I19" s="9">
        <f>I20+I21</f>
        <v>8</v>
      </c>
      <c r="J19" s="9">
        <f>J20+J21</f>
        <v>8</v>
      </c>
      <c r="K19" s="9">
        <f>K20+K21</f>
        <v>0</v>
      </c>
      <c r="L19" s="9"/>
      <c r="M19" s="9">
        <f>M20+M21</f>
        <v>142</v>
      </c>
      <c r="N19" s="34"/>
      <c r="O19" s="9"/>
      <c r="P19" s="9"/>
      <c r="Q19" s="5"/>
    </row>
    <row r="20" spans="1:17" s="4" customFormat="1" ht="18" customHeight="1">
      <c r="A20" s="35" t="s">
        <v>87</v>
      </c>
      <c r="B20" s="11" t="s">
        <v>28</v>
      </c>
      <c r="C20" s="9" t="s">
        <v>120</v>
      </c>
      <c r="D20" s="9"/>
      <c r="E20" s="9"/>
      <c r="F20" s="9"/>
      <c r="G20" s="9">
        <v>2.5</v>
      </c>
      <c r="H20" s="9">
        <f>G20*30</f>
        <v>75</v>
      </c>
      <c r="I20" s="79">
        <f>SUM(J20:L20)</f>
        <v>4</v>
      </c>
      <c r="J20" s="9">
        <v>4</v>
      </c>
      <c r="K20" s="9"/>
      <c r="L20" s="9"/>
      <c r="M20" s="9">
        <f>H20-I20</f>
        <v>71</v>
      </c>
      <c r="N20" s="34">
        <v>4</v>
      </c>
      <c r="O20" s="9"/>
      <c r="P20" s="9"/>
      <c r="Q20" s="5"/>
    </row>
    <row r="21" spans="1:17" s="4" customFormat="1" ht="18" customHeight="1">
      <c r="A21" s="35" t="s">
        <v>63</v>
      </c>
      <c r="B21" s="11" t="s">
        <v>65</v>
      </c>
      <c r="C21" s="9" t="s">
        <v>118</v>
      </c>
      <c r="D21" s="9"/>
      <c r="E21" s="9"/>
      <c r="F21" s="9"/>
      <c r="G21" s="9">
        <v>2.5</v>
      </c>
      <c r="H21" s="9">
        <f>G21*30</f>
        <v>75</v>
      </c>
      <c r="I21" s="9">
        <f>SUM(J21:L21)</f>
        <v>4</v>
      </c>
      <c r="J21" s="9">
        <v>4</v>
      </c>
      <c r="K21" s="9"/>
      <c r="L21" s="9"/>
      <c r="M21" s="9">
        <f>H21-I21</f>
        <v>71</v>
      </c>
      <c r="N21" s="34"/>
      <c r="O21" s="9">
        <v>4</v>
      </c>
      <c r="P21" s="9"/>
      <c r="Q21" s="5"/>
    </row>
    <row r="22" spans="1:17" s="81" customFormat="1" ht="15.75" customHeight="1">
      <c r="A22" s="64" t="s">
        <v>88</v>
      </c>
      <c r="B22" s="11" t="s">
        <v>29</v>
      </c>
      <c r="C22" s="9">
        <v>1</v>
      </c>
      <c r="D22" s="9"/>
      <c r="E22" s="9"/>
      <c r="F22" s="9"/>
      <c r="G22" s="9">
        <v>3</v>
      </c>
      <c r="H22" s="9">
        <f>G22*30</f>
        <v>90</v>
      </c>
      <c r="I22" s="9">
        <f>SUM(J22:L22)</f>
        <v>4</v>
      </c>
      <c r="J22" s="9">
        <v>4</v>
      </c>
      <c r="K22" s="9"/>
      <c r="L22" s="9"/>
      <c r="M22" s="9">
        <f>H22-I22</f>
        <v>86</v>
      </c>
      <c r="N22" s="34">
        <v>4</v>
      </c>
      <c r="O22" s="9"/>
      <c r="P22" s="9"/>
      <c r="Q22" s="5"/>
    </row>
    <row r="23" spans="1:17" s="81" customFormat="1" ht="15.75" customHeight="1">
      <c r="A23" s="35" t="s">
        <v>121</v>
      </c>
      <c r="B23" s="11" t="s">
        <v>122</v>
      </c>
      <c r="C23" s="9"/>
      <c r="D23" s="9"/>
      <c r="E23" s="9"/>
      <c r="F23" s="9"/>
      <c r="G23" s="9">
        <f>G24+G25</f>
        <v>4.5</v>
      </c>
      <c r="H23" s="9">
        <f>H24+H25</f>
        <v>135</v>
      </c>
      <c r="I23" s="9">
        <f>I24+I25</f>
        <v>8</v>
      </c>
      <c r="J23" s="9">
        <f>J24+J25</f>
        <v>8</v>
      </c>
      <c r="K23" s="9">
        <f>K24+K25</f>
        <v>0</v>
      </c>
      <c r="L23" s="9"/>
      <c r="M23" s="9">
        <f>M24+M25</f>
        <v>127</v>
      </c>
      <c r="N23" s="34"/>
      <c r="O23" s="9"/>
      <c r="P23" s="9"/>
      <c r="Q23" s="5"/>
    </row>
    <row r="24" spans="1:17" s="81" customFormat="1" ht="15.75" customHeight="1">
      <c r="A24" s="35" t="s">
        <v>123</v>
      </c>
      <c r="B24" s="11" t="s">
        <v>95</v>
      </c>
      <c r="C24" s="9"/>
      <c r="D24" s="9">
        <v>1</v>
      </c>
      <c r="E24" s="9"/>
      <c r="F24" s="9"/>
      <c r="G24" s="9">
        <v>2</v>
      </c>
      <c r="H24" s="9">
        <f>G24*30</f>
        <v>60</v>
      </c>
      <c r="I24" s="79">
        <f>SUM(J24:L24)</f>
        <v>4</v>
      </c>
      <c r="J24" s="9">
        <v>4</v>
      </c>
      <c r="K24" s="9"/>
      <c r="L24" s="9"/>
      <c r="M24" s="9">
        <f>H24-I24</f>
        <v>56</v>
      </c>
      <c r="N24" s="34">
        <v>4</v>
      </c>
      <c r="O24" s="9"/>
      <c r="P24" s="9"/>
      <c r="Q24" s="5"/>
    </row>
    <row r="25" spans="1:17" s="4" customFormat="1" ht="30.75" customHeight="1">
      <c r="A25" s="35" t="s">
        <v>124</v>
      </c>
      <c r="B25" s="11" t="s">
        <v>125</v>
      </c>
      <c r="C25" s="9" t="s">
        <v>120</v>
      </c>
      <c r="D25" s="9"/>
      <c r="E25" s="9"/>
      <c r="F25" s="9"/>
      <c r="G25" s="9">
        <v>2.5</v>
      </c>
      <c r="H25" s="9">
        <f>G25*30</f>
        <v>75</v>
      </c>
      <c r="I25" s="9">
        <f>SUM(J25:L25)</f>
        <v>4</v>
      </c>
      <c r="J25" s="9">
        <v>4</v>
      </c>
      <c r="K25" s="9"/>
      <c r="L25" s="9"/>
      <c r="M25" s="9">
        <f>H25-I25</f>
        <v>71</v>
      </c>
      <c r="N25" s="34"/>
      <c r="O25" s="9">
        <v>4</v>
      </c>
      <c r="P25" s="9"/>
      <c r="Q25" s="5"/>
    </row>
    <row r="26" spans="1:17" s="4" customFormat="1" ht="30.75" customHeight="1">
      <c r="A26" s="35" t="s">
        <v>126</v>
      </c>
      <c r="B26" s="11" t="s">
        <v>127</v>
      </c>
      <c r="C26" s="9"/>
      <c r="D26" s="9"/>
      <c r="E26" s="9"/>
      <c r="F26" s="9"/>
      <c r="G26" s="9">
        <f>G27+G28</f>
        <v>5</v>
      </c>
      <c r="H26" s="9">
        <f>H27+H28</f>
        <v>150</v>
      </c>
      <c r="I26" s="9">
        <f>I27+I28</f>
        <v>8</v>
      </c>
      <c r="J26" s="9">
        <f>J27+J28</f>
        <v>8</v>
      </c>
      <c r="K26" s="9">
        <f>K27+K28</f>
        <v>0</v>
      </c>
      <c r="L26" s="9"/>
      <c r="M26" s="9">
        <f>M27+M28</f>
        <v>142</v>
      </c>
      <c r="N26" s="34"/>
      <c r="O26" s="9"/>
      <c r="P26" s="9"/>
      <c r="Q26" s="5"/>
    </row>
    <row r="27" spans="1:17" s="4" customFormat="1" ht="15.75">
      <c r="A27" s="35" t="s">
        <v>128</v>
      </c>
      <c r="B27" s="11" t="s">
        <v>31</v>
      </c>
      <c r="C27" s="9"/>
      <c r="D27" s="9">
        <v>1</v>
      </c>
      <c r="E27" s="9"/>
      <c r="F27" s="9"/>
      <c r="G27" s="9">
        <v>2.5</v>
      </c>
      <c r="H27" s="9">
        <f>G27*30</f>
        <v>75</v>
      </c>
      <c r="I27" s="79">
        <f>SUM(J27:L27)</f>
        <v>4</v>
      </c>
      <c r="J27" s="9">
        <v>4</v>
      </c>
      <c r="K27" s="9"/>
      <c r="L27" s="9"/>
      <c r="M27" s="9">
        <f>H27-I27</f>
        <v>71</v>
      </c>
      <c r="N27" s="34">
        <v>4</v>
      </c>
      <c r="O27" s="9"/>
      <c r="P27" s="9"/>
      <c r="Q27" s="5"/>
    </row>
    <row r="28" spans="1:17" s="4" customFormat="1" ht="15.75">
      <c r="A28" s="35" t="s">
        <v>129</v>
      </c>
      <c r="B28" s="11" t="s">
        <v>130</v>
      </c>
      <c r="C28" s="9"/>
      <c r="D28" s="9" t="s">
        <v>120</v>
      </c>
      <c r="E28" s="9"/>
      <c r="F28" s="9"/>
      <c r="G28" s="9">
        <v>2.5</v>
      </c>
      <c r="H28" s="9">
        <f>G28*30</f>
        <v>75</v>
      </c>
      <c r="I28" s="9">
        <f>SUM(J28:L28)</f>
        <v>4</v>
      </c>
      <c r="J28" s="9">
        <v>4</v>
      </c>
      <c r="K28" s="9"/>
      <c r="L28" s="9"/>
      <c r="M28" s="9">
        <f>H28-I28</f>
        <v>71</v>
      </c>
      <c r="N28" s="34"/>
      <c r="O28" s="9">
        <v>4</v>
      </c>
      <c r="P28" s="9"/>
      <c r="Q28" s="5"/>
    </row>
    <row r="29" spans="1:17" s="4" customFormat="1" ht="15.75">
      <c r="A29" s="35" t="s">
        <v>131</v>
      </c>
      <c r="B29" s="11" t="s">
        <v>181</v>
      </c>
      <c r="C29" s="9"/>
      <c r="D29" s="9"/>
      <c r="E29" s="9"/>
      <c r="F29" s="9"/>
      <c r="G29" s="65">
        <v>4</v>
      </c>
      <c r="H29" s="9">
        <f>G29*30</f>
        <v>120</v>
      </c>
      <c r="I29" s="79">
        <f>SUM(J29:L29)</f>
        <v>4</v>
      </c>
      <c r="J29" s="9">
        <v>4</v>
      </c>
      <c r="K29" s="9"/>
      <c r="L29" s="9"/>
      <c r="M29" s="9">
        <f>H29-I29</f>
        <v>116</v>
      </c>
      <c r="N29" s="34"/>
      <c r="O29" s="9">
        <v>8</v>
      </c>
      <c r="P29" s="9"/>
      <c r="Q29" s="5"/>
    </row>
    <row r="30" spans="1:17" s="81" customFormat="1" ht="15.75" customHeight="1" thickBot="1">
      <c r="A30" s="35" t="s">
        <v>132</v>
      </c>
      <c r="B30" s="11" t="s">
        <v>27</v>
      </c>
      <c r="C30" s="9">
        <v>1</v>
      </c>
      <c r="D30" s="9"/>
      <c r="E30" s="9"/>
      <c r="F30" s="9"/>
      <c r="G30" s="9">
        <v>3</v>
      </c>
      <c r="H30" s="9">
        <f>G30*30</f>
        <v>90</v>
      </c>
      <c r="I30" s="9">
        <f>SUM(J30:L30)</f>
        <v>4</v>
      </c>
      <c r="J30" s="9">
        <v>4</v>
      </c>
      <c r="K30" s="9"/>
      <c r="L30" s="9"/>
      <c r="M30" s="9">
        <f>H30-I30</f>
        <v>86</v>
      </c>
      <c r="N30" s="34">
        <v>4</v>
      </c>
      <c r="O30" s="9"/>
      <c r="P30" s="9"/>
      <c r="Q30" s="5"/>
    </row>
    <row r="31" spans="1:17" s="4" customFormat="1" ht="18" customHeight="1" thickBot="1">
      <c r="A31" s="254" t="s">
        <v>30</v>
      </c>
      <c r="B31" s="255"/>
      <c r="C31" s="83"/>
      <c r="D31" s="83"/>
      <c r="E31" s="83"/>
      <c r="F31" s="83"/>
      <c r="G31" s="83">
        <f>SUM(G18:G19,G22:G23,G26,G29:G30)</f>
        <v>27.5</v>
      </c>
      <c r="H31" s="83">
        <f>SUM(H18:H19,H22:H23,H26,H29:H30)</f>
        <v>825</v>
      </c>
      <c r="I31" s="83">
        <f>SUM(I18:I19,I22:I23,I26,I29:I30)</f>
        <v>40</v>
      </c>
      <c r="J31" s="83">
        <f>SUM(J18:J19,J22:J23,J26,J29:J30)</f>
        <v>40</v>
      </c>
      <c r="K31" s="83">
        <f>SUM(K29:K30)</f>
        <v>0</v>
      </c>
      <c r="L31" s="83">
        <f>SUM(L29:L30)</f>
        <v>0</v>
      </c>
      <c r="M31" s="83">
        <f>SUM(M29:M30)</f>
        <v>202</v>
      </c>
      <c r="N31" s="83">
        <f>SUM(N18:N30)</f>
        <v>20</v>
      </c>
      <c r="O31" s="83">
        <f>SUM(O18:O30)</f>
        <v>24</v>
      </c>
      <c r="P31" s="84"/>
      <c r="Q31" s="5">
        <f>30*G31</f>
        <v>825</v>
      </c>
    </row>
    <row r="32" spans="1:17" s="4" customFormat="1" ht="16.5" customHeight="1">
      <c r="A32" s="85"/>
      <c r="B32" s="247" t="s">
        <v>106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5"/>
    </row>
    <row r="33" spans="1:17" s="4" customFormat="1" ht="15.75" customHeight="1" thickBot="1">
      <c r="A33" s="35" t="s">
        <v>64</v>
      </c>
      <c r="B33" s="11" t="s">
        <v>32</v>
      </c>
      <c r="C33" s="9"/>
      <c r="D33" s="9">
        <v>3</v>
      </c>
      <c r="E33" s="9"/>
      <c r="F33" s="9"/>
      <c r="G33" s="9">
        <v>6</v>
      </c>
      <c r="H33" s="9">
        <f>G33*30</f>
        <v>180</v>
      </c>
      <c r="I33" s="9"/>
      <c r="J33" s="9"/>
      <c r="K33" s="9"/>
      <c r="L33" s="9"/>
      <c r="M33" s="9">
        <f>H33-I33</f>
        <v>180</v>
      </c>
      <c r="N33" s="9"/>
      <c r="O33" s="9"/>
      <c r="P33" s="9"/>
      <c r="Q33" s="5"/>
    </row>
    <row r="34" spans="1:17" s="4" customFormat="1" ht="16.5" customHeight="1" thickBot="1">
      <c r="A34" s="254" t="s">
        <v>30</v>
      </c>
      <c r="B34" s="255"/>
      <c r="C34" s="83"/>
      <c r="D34" s="83"/>
      <c r="E34" s="83"/>
      <c r="F34" s="83"/>
      <c r="G34" s="83">
        <f>SUM(G33:G33)</f>
        <v>6</v>
      </c>
      <c r="H34" s="83">
        <f>SUM(H33:H33)</f>
        <v>180</v>
      </c>
      <c r="I34" s="83">
        <f>SUM(I33:I33)</f>
        <v>0</v>
      </c>
      <c r="J34" s="83"/>
      <c r="K34" s="83"/>
      <c r="L34" s="83"/>
      <c r="M34" s="83">
        <f>SUM(M33:M33)</f>
        <v>180</v>
      </c>
      <c r="N34" s="83">
        <f>SUM(N33:N33)</f>
        <v>0</v>
      </c>
      <c r="O34" s="83">
        <f>SUM(O33:O33)</f>
        <v>0</v>
      </c>
      <c r="P34" s="83"/>
      <c r="Q34" s="5">
        <f>30*G34</f>
        <v>180</v>
      </c>
    </row>
    <row r="35" spans="1:17" s="4" customFormat="1" ht="16.5" customHeight="1" thickBot="1">
      <c r="A35" s="249" t="s">
        <v>133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1"/>
      <c r="O35" s="251"/>
      <c r="P35" s="251"/>
      <c r="Q35" s="5"/>
    </row>
    <row r="36" spans="1:17" s="4" customFormat="1" ht="15.75" customHeight="1" thickBot="1">
      <c r="A36" s="36" t="s">
        <v>107</v>
      </c>
      <c r="B36" s="11" t="s">
        <v>134</v>
      </c>
      <c r="C36" s="9">
        <v>3</v>
      </c>
      <c r="D36" s="9"/>
      <c r="E36" s="9"/>
      <c r="F36" s="9"/>
      <c r="G36" s="9">
        <v>24</v>
      </c>
      <c r="H36" s="9">
        <f>30*G36</f>
        <v>720</v>
      </c>
      <c r="I36" s="9"/>
      <c r="J36" s="9"/>
      <c r="K36" s="9"/>
      <c r="L36" s="9"/>
      <c r="M36" s="9"/>
      <c r="N36" s="9"/>
      <c r="O36" s="9"/>
      <c r="P36" s="9"/>
      <c r="Q36" s="5"/>
    </row>
    <row r="37" spans="1:17" s="4" customFormat="1" ht="16.5" customHeight="1" thickBot="1">
      <c r="A37" s="254" t="s">
        <v>30</v>
      </c>
      <c r="B37" s="255"/>
      <c r="C37" s="83"/>
      <c r="D37" s="83"/>
      <c r="E37" s="83"/>
      <c r="F37" s="83"/>
      <c r="G37" s="83">
        <f>SUM(G36:G36)</f>
        <v>24</v>
      </c>
      <c r="H37" s="83">
        <f>SUM(H36:H36)</f>
        <v>720</v>
      </c>
      <c r="I37" s="83">
        <f>SUM(I36:I36)</f>
        <v>0</v>
      </c>
      <c r="J37" s="83"/>
      <c r="K37" s="83"/>
      <c r="L37" s="83"/>
      <c r="M37" s="83">
        <f>SUM(M36:M36)</f>
        <v>0</v>
      </c>
      <c r="N37" s="83">
        <f>SUM(N36:N36)</f>
        <v>0</v>
      </c>
      <c r="O37" s="83">
        <f>SUM(O36:O36)</f>
        <v>0</v>
      </c>
      <c r="P37" s="83"/>
      <c r="Q37" s="5">
        <f>30*G37</f>
        <v>720</v>
      </c>
    </row>
    <row r="38" spans="1:17" s="4" customFormat="1" ht="16.5" customHeight="1" thickBot="1">
      <c r="A38" s="279" t="s">
        <v>135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5"/>
    </row>
    <row r="39" spans="1:17" s="4" customFormat="1" ht="16.5" customHeight="1" thickBot="1">
      <c r="A39" s="295" t="s">
        <v>136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3"/>
      <c r="Q39" s="5"/>
    </row>
    <row r="40" spans="1:17" s="4" customFormat="1" ht="16.5" customHeight="1" thickBot="1">
      <c r="A40" s="304" t="s">
        <v>169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6"/>
      <c r="Q40" s="5"/>
    </row>
    <row r="41" spans="1:17" s="4" customFormat="1" ht="16.5" customHeight="1">
      <c r="A41" s="92" t="s">
        <v>137</v>
      </c>
      <c r="B41" s="95" t="s">
        <v>138</v>
      </c>
      <c r="C41" s="96"/>
      <c r="D41" s="94">
        <v>2</v>
      </c>
      <c r="E41" s="97"/>
      <c r="F41" s="97"/>
      <c r="G41" s="98">
        <v>3</v>
      </c>
      <c r="H41" s="94">
        <f>G41*30</f>
        <v>90</v>
      </c>
      <c r="I41" s="117">
        <f>SUM(J41:L41)</f>
        <v>4</v>
      </c>
      <c r="J41" s="94">
        <v>4</v>
      </c>
      <c r="K41" s="94"/>
      <c r="L41" s="94"/>
      <c r="M41" s="94">
        <f>H41-I41</f>
        <v>86</v>
      </c>
      <c r="N41" s="118"/>
      <c r="O41" s="118">
        <v>4</v>
      </c>
      <c r="P41" s="119"/>
      <c r="Q41" s="5"/>
    </row>
    <row r="42" spans="1:17" s="4" customFormat="1" ht="16.5" customHeight="1">
      <c r="A42" s="35" t="s">
        <v>139</v>
      </c>
      <c r="B42" s="104" t="s">
        <v>140</v>
      </c>
      <c r="C42" s="99"/>
      <c r="D42" s="9">
        <v>2</v>
      </c>
      <c r="E42" s="100"/>
      <c r="F42" s="100"/>
      <c r="G42" s="101">
        <v>3</v>
      </c>
      <c r="H42" s="9">
        <f>G42*30</f>
        <v>90</v>
      </c>
      <c r="I42" s="79">
        <f>SUM(J42:L42)</f>
        <v>4</v>
      </c>
      <c r="J42" s="9">
        <v>4</v>
      </c>
      <c r="K42" s="9"/>
      <c r="L42" s="9"/>
      <c r="M42" s="9">
        <f>H42-I42</f>
        <v>86</v>
      </c>
      <c r="N42" s="34"/>
      <c r="O42" s="34">
        <v>4</v>
      </c>
      <c r="P42" s="66"/>
      <c r="Q42" s="5"/>
    </row>
    <row r="43" spans="1:17" s="4" customFormat="1" ht="16.5" customHeight="1">
      <c r="A43" s="35" t="s">
        <v>141</v>
      </c>
      <c r="B43" s="103" t="s">
        <v>142</v>
      </c>
      <c r="C43" s="9"/>
      <c r="D43" s="9">
        <v>2</v>
      </c>
      <c r="E43" s="9"/>
      <c r="F43" s="65"/>
      <c r="G43" s="101">
        <v>3</v>
      </c>
      <c r="H43" s="9">
        <f>G43*30</f>
        <v>90</v>
      </c>
      <c r="I43" s="79">
        <f>SUM(J43:L43)</f>
        <v>4</v>
      </c>
      <c r="J43" s="9">
        <v>4</v>
      </c>
      <c r="K43" s="9"/>
      <c r="L43" s="9"/>
      <c r="M43" s="9">
        <f>H43-I43</f>
        <v>86</v>
      </c>
      <c r="N43" s="34"/>
      <c r="O43" s="91">
        <v>4</v>
      </c>
      <c r="P43" s="69"/>
      <c r="Q43" s="5"/>
    </row>
    <row r="44" spans="1:17" s="4" customFormat="1" ht="16.5" customHeight="1">
      <c r="A44" s="35" t="s">
        <v>90</v>
      </c>
      <c r="B44" s="71" t="s">
        <v>143</v>
      </c>
      <c r="C44" s="9"/>
      <c r="D44" s="9">
        <v>2</v>
      </c>
      <c r="E44" s="9"/>
      <c r="F44" s="65"/>
      <c r="G44" s="101">
        <v>3</v>
      </c>
      <c r="H44" s="9">
        <f>G44*30</f>
        <v>90</v>
      </c>
      <c r="I44" s="79">
        <f>SUM(J44:L44)</f>
        <v>4</v>
      </c>
      <c r="J44" s="9">
        <v>4</v>
      </c>
      <c r="K44" s="9"/>
      <c r="L44" s="9"/>
      <c r="M44" s="9">
        <f>H44-I44</f>
        <v>86</v>
      </c>
      <c r="N44" s="34"/>
      <c r="O44" s="105">
        <v>4</v>
      </c>
      <c r="P44" s="89"/>
      <c r="Q44" s="5"/>
    </row>
    <row r="45" spans="1:16" s="4" customFormat="1" ht="16.5" customHeight="1">
      <c r="A45" s="35" t="s">
        <v>144</v>
      </c>
      <c r="B45" s="71" t="s">
        <v>145</v>
      </c>
      <c r="C45" s="9"/>
      <c r="D45" s="9"/>
      <c r="E45" s="9"/>
      <c r="F45" s="65"/>
      <c r="G45" s="101">
        <v>3</v>
      </c>
      <c r="H45" s="9">
        <f>G45*30</f>
        <v>90</v>
      </c>
      <c r="I45" s="102"/>
      <c r="J45" s="9"/>
      <c r="K45" s="9"/>
      <c r="L45" s="9"/>
      <c r="M45" s="9"/>
      <c r="N45" s="34"/>
      <c r="O45" s="77"/>
      <c r="P45" s="78"/>
    </row>
    <row r="46" spans="1:17" s="4" customFormat="1" ht="16.5" customHeight="1" thickBot="1">
      <c r="A46" s="302" t="s">
        <v>146</v>
      </c>
      <c r="B46" s="303"/>
      <c r="C46" s="120"/>
      <c r="D46" s="120"/>
      <c r="E46" s="120"/>
      <c r="F46" s="121"/>
      <c r="G46" s="122">
        <f>G44</f>
        <v>3</v>
      </c>
      <c r="H46" s="123">
        <f>H44</f>
        <v>90</v>
      </c>
      <c r="I46" s="123">
        <f>I44</f>
        <v>4</v>
      </c>
      <c r="J46" s="123">
        <f>J44</f>
        <v>4</v>
      </c>
      <c r="K46" s="123"/>
      <c r="L46" s="123">
        <f>L44</f>
        <v>0</v>
      </c>
      <c r="M46" s="123">
        <f>M44</f>
        <v>86</v>
      </c>
      <c r="N46" s="115">
        <f>SUM(N41:N45)</f>
        <v>0</v>
      </c>
      <c r="O46" s="116">
        <v>4</v>
      </c>
      <c r="P46" s="124">
        <f>SUM(P44:P45)</f>
        <v>0</v>
      </c>
      <c r="Q46" s="5">
        <f>30*G46</f>
        <v>90</v>
      </c>
    </row>
    <row r="47" spans="1:16" s="4" customFormat="1" ht="16.5" customHeight="1">
      <c r="A47" s="295" t="s">
        <v>147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</row>
    <row r="48" spans="1:16" s="106" customFormat="1" ht="15.75">
      <c r="A48" s="307" t="s">
        <v>170</v>
      </c>
      <c r="B48" s="308"/>
      <c r="C48" s="65"/>
      <c r="D48" s="65">
        <v>1</v>
      </c>
      <c r="E48" s="65"/>
      <c r="F48" s="65"/>
      <c r="G48" s="65">
        <v>4</v>
      </c>
      <c r="H48" s="65">
        <f>30*G48</f>
        <v>120</v>
      </c>
      <c r="I48" s="9">
        <v>4</v>
      </c>
      <c r="J48" s="9">
        <v>4</v>
      </c>
      <c r="K48" s="65"/>
      <c r="L48" s="65">
        <v>4</v>
      </c>
      <c r="M48" s="34">
        <f>H48-I48</f>
        <v>116</v>
      </c>
      <c r="N48" s="65">
        <v>4</v>
      </c>
      <c r="O48" s="65"/>
      <c r="P48" s="65"/>
    </row>
    <row r="49" spans="1:16" s="106" customFormat="1" ht="15.75" customHeight="1">
      <c r="A49" s="307" t="s">
        <v>171</v>
      </c>
      <c r="B49" s="308"/>
      <c r="C49" s="65"/>
      <c r="D49" s="65" t="s">
        <v>172</v>
      </c>
      <c r="E49" s="65"/>
      <c r="F49" s="65"/>
      <c r="G49" s="65">
        <v>16</v>
      </c>
      <c r="H49" s="65">
        <f>30*G49</f>
        <v>480</v>
      </c>
      <c r="I49" s="9">
        <v>16</v>
      </c>
      <c r="J49" s="65">
        <v>16</v>
      </c>
      <c r="K49" s="65"/>
      <c r="L49" s="65">
        <v>8</v>
      </c>
      <c r="M49" s="34">
        <f>H49-I49</f>
        <v>464</v>
      </c>
      <c r="N49" s="65"/>
      <c r="O49" s="65">
        <v>16</v>
      </c>
      <c r="P49" s="65"/>
    </row>
    <row r="50" spans="1:16" s="106" customFormat="1" ht="15.75">
      <c r="A50" s="35" t="s">
        <v>148</v>
      </c>
      <c r="B50" s="104" t="s">
        <v>149</v>
      </c>
      <c r="C50" s="9"/>
      <c r="D50" s="9">
        <v>1</v>
      </c>
      <c r="E50" s="9"/>
      <c r="F50" s="108"/>
      <c r="G50" s="65">
        <f aca="true" t="shared" si="0" ref="G48:G61">H50/30</f>
        <v>4</v>
      </c>
      <c r="H50" s="65">
        <v>120</v>
      </c>
      <c r="I50" s="9">
        <v>4</v>
      </c>
      <c r="J50" s="65">
        <v>4</v>
      </c>
      <c r="K50" s="65"/>
      <c r="L50" s="65"/>
      <c r="M50" s="34">
        <f>H50-I50</f>
        <v>116</v>
      </c>
      <c r="N50" s="65">
        <v>4</v>
      </c>
      <c r="O50" s="65"/>
      <c r="P50" s="65"/>
    </row>
    <row r="51" spans="1:16" s="106" customFormat="1" ht="15.75">
      <c r="A51" s="35" t="s">
        <v>150</v>
      </c>
      <c r="B51" s="11" t="s">
        <v>96</v>
      </c>
      <c r="C51" s="9"/>
      <c r="D51" s="9"/>
      <c r="E51" s="9"/>
      <c r="F51" s="9"/>
      <c r="G51" s="9">
        <f>G52+G53</f>
        <v>8</v>
      </c>
      <c r="H51" s="9">
        <f aca="true" t="shared" si="1" ref="H51:M51">H52+H53</f>
        <v>240</v>
      </c>
      <c r="I51" s="9">
        <f t="shared" si="1"/>
        <v>8</v>
      </c>
      <c r="J51" s="9">
        <f t="shared" si="1"/>
        <v>8</v>
      </c>
      <c r="K51" s="9">
        <f t="shared" si="1"/>
        <v>0</v>
      </c>
      <c r="L51" s="9"/>
      <c r="M51" s="9">
        <f t="shared" si="1"/>
        <v>232</v>
      </c>
      <c r="N51" s="9"/>
      <c r="O51" s="9"/>
      <c r="P51" s="9"/>
    </row>
    <row r="52" spans="1:16" s="106" customFormat="1" ht="15.75">
      <c r="A52" s="35" t="s">
        <v>151</v>
      </c>
      <c r="B52" s="11" t="s">
        <v>96</v>
      </c>
      <c r="C52" s="9"/>
      <c r="D52" s="9">
        <v>1</v>
      </c>
      <c r="E52" s="9"/>
      <c r="F52" s="9"/>
      <c r="G52" s="65">
        <f t="shared" si="0"/>
        <v>4</v>
      </c>
      <c r="H52" s="9">
        <v>120</v>
      </c>
      <c r="I52" s="9">
        <v>4</v>
      </c>
      <c r="J52" s="9">
        <v>4</v>
      </c>
      <c r="K52" s="9"/>
      <c r="L52" s="9"/>
      <c r="M52" s="9">
        <f aca="true" t="shared" si="2" ref="M52:M62">H52-I52</f>
        <v>116</v>
      </c>
      <c r="N52" s="9">
        <v>4</v>
      </c>
      <c r="O52" s="9"/>
      <c r="P52" s="9"/>
    </row>
    <row r="53" spans="1:16" s="106" customFormat="1" ht="15.75">
      <c r="A53" s="35" t="s">
        <v>152</v>
      </c>
      <c r="B53" s="11" t="s">
        <v>96</v>
      </c>
      <c r="C53" s="9"/>
      <c r="D53" s="9">
        <v>2</v>
      </c>
      <c r="E53" s="9"/>
      <c r="F53" s="9"/>
      <c r="G53" s="65">
        <f t="shared" si="0"/>
        <v>4</v>
      </c>
      <c r="H53" s="9">
        <v>120</v>
      </c>
      <c r="I53" s="9">
        <v>4</v>
      </c>
      <c r="J53" s="9">
        <v>4</v>
      </c>
      <c r="K53" s="9"/>
      <c r="L53" s="79"/>
      <c r="M53" s="9">
        <f t="shared" si="2"/>
        <v>116</v>
      </c>
      <c r="N53" s="9"/>
      <c r="O53" s="9">
        <v>4</v>
      </c>
      <c r="P53" s="9"/>
    </row>
    <row r="54" spans="1:16" s="106" customFormat="1" ht="31.5">
      <c r="A54" s="35" t="s">
        <v>153</v>
      </c>
      <c r="B54" s="11" t="s">
        <v>154</v>
      </c>
      <c r="C54" s="9"/>
      <c r="D54" s="9">
        <v>2</v>
      </c>
      <c r="E54" s="9"/>
      <c r="F54" s="9"/>
      <c r="G54" s="65">
        <f t="shared" si="0"/>
        <v>4</v>
      </c>
      <c r="H54" s="9">
        <v>120</v>
      </c>
      <c r="I54" s="9">
        <v>4</v>
      </c>
      <c r="J54" s="9">
        <v>4</v>
      </c>
      <c r="K54" s="9"/>
      <c r="L54" s="9"/>
      <c r="M54" s="9">
        <f t="shared" si="2"/>
        <v>116</v>
      </c>
      <c r="N54" s="9"/>
      <c r="O54" s="9">
        <v>4</v>
      </c>
      <c r="P54" s="9"/>
    </row>
    <row r="55" spans="1:16" s="106" customFormat="1" ht="15.75">
      <c r="A55" s="35" t="s">
        <v>155</v>
      </c>
      <c r="B55" s="11" t="s">
        <v>156</v>
      </c>
      <c r="C55" s="9"/>
      <c r="D55" s="9">
        <v>2</v>
      </c>
      <c r="E55" s="9"/>
      <c r="F55" s="108"/>
      <c r="G55" s="65">
        <f t="shared" si="0"/>
        <v>4</v>
      </c>
      <c r="H55" s="34">
        <v>120</v>
      </c>
      <c r="I55" s="9">
        <v>4</v>
      </c>
      <c r="J55" s="34">
        <v>4</v>
      </c>
      <c r="K55" s="34"/>
      <c r="L55" s="34"/>
      <c r="M55" s="34">
        <f>H55-I55</f>
        <v>116</v>
      </c>
      <c r="N55" s="34"/>
      <c r="O55" s="109">
        <v>4</v>
      </c>
      <c r="P55" s="109"/>
    </row>
    <row r="56" spans="1:16" s="106" customFormat="1" ht="15.75">
      <c r="A56" s="35" t="s">
        <v>157</v>
      </c>
      <c r="B56" s="11" t="s">
        <v>158</v>
      </c>
      <c r="C56" s="9"/>
      <c r="D56" s="9">
        <v>2</v>
      </c>
      <c r="E56" s="9"/>
      <c r="F56" s="108"/>
      <c r="G56" s="65">
        <f>H56/30</f>
        <v>4</v>
      </c>
      <c r="H56" s="34">
        <v>120</v>
      </c>
      <c r="I56" s="9">
        <v>4</v>
      </c>
      <c r="J56" s="34">
        <v>4</v>
      </c>
      <c r="K56" s="34"/>
      <c r="L56" s="34"/>
      <c r="M56" s="34">
        <f>H56-I56</f>
        <v>116</v>
      </c>
      <c r="N56" s="34"/>
      <c r="O56" s="109">
        <v>4</v>
      </c>
      <c r="P56" s="109"/>
    </row>
    <row r="57" spans="1:16" s="106" customFormat="1" ht="15.75">
      <c r="A57" s="35" t="s">
        <v>159</v>
      </c>
      <c r="B57" s="110" t="s">
        <v>89</v>
      </c>
      <c r="C57" s="9"/>
      <c r="D57" s="9">
        <v>1</v>
      </c>
      <c r="E57" s="9"/>
      <c r="F57" s="108"/>
      <c r="G57" s="65">
        <f>H57/30</f>
        <v>4</v>
      </c>
      <c r="H57" s="65">
        <v>120</v>
      </c>
      <c r="I57" s="9">
        <v>4</v>
      </c>
      <c r="J57" s="65">
        <v>4</v>
      </c>
      <c r="K57" s="65"/>
      <c r="L57" s="65"/>
      <c r="M57" s="34">
        <f>H57-I57</f>
        <v>116</v>
      </c>
      <c r="N57" s="65">
        <v>4</v>
      </c>
      <c r="O57" s="109"/>
      <c r="P57" s="109"/>
    </row>
    <row r="58" spans="1:16" s="106" customFormat="1" ht="31.5">
      <c r="A58" s="35" t="s">
        <v>160</v>
      </c>
      <c r="B58" s="11" t="s">
        <v>161</v>
      </c>
      <c r="C58" s="9"/>
      <c r="D58" s="9">
        <v>2</v>
      </c>
      <c r="E58" s="9"/>
      <c r="F58" s="9"/>
      <c r="G58" s="65">
        <f>H58/30</f>
        <v>4</v>
      </c>
      <c r="H58" s="9">
        <v>120</v>
      </c>
      <c r="I58" s="9">
        <v>4</v>
      </c>
      <c r="J58" s="9">
        <v>4</v>
      </c>
      <c r="K58" s="9"/>
      <c r="L58" s="9"/>
      <c r="M58" s="9">
        <f>H58-I58</f>
        <v>116</v>
      </c>
      <c r="N58" s="9"/>
      <c r="O58" s="9">
        <v>4</v>
      </c>
      <c r="P58" s="9"/>
    </row>
    <row r="59" spans="1:16" s="106" customFormat="1" ht="15.75">
      <c r="A59" s="35" t="s">
        <v>162</v>
      </c>
      <c r="B59" s="11" t="s">
        <v>163</v>
      </c>
      <c r="C59" s="9"/>
      <c r="D59" s="9">
        <v>2</v>
      </c>
      <c r="E59" s="9"/>
      <c r="F59" s="108"/>
      <c r="G59" s="65">
        <f>H59/30</f>
        <v>4</v>
      </c>
      <c r="H59" s="9">
        <v>120</v>
      </c>
      <c r="I59" s="34">
        <v>4</v>
      </c>
      <c r="J59" s="34">
        <v>4</v>
      </c>
      <c r="K59" s="34"/>
      <c r="L59" s="34"/>
      <c r="M59" s="34">
        <f>H59-I59</f>
        <v>116</v>
      </c>
      <c r="N59" s="34"/>
      <c r="O59" s="34">
        <v>4</v>
      </c>
      <c r="P59" s="34"/>
    </row>
    <row r="60" spans="1:16" s="106" customFormat="1" ht="15.75">
      <c r="A60" s="35" t="s">
        <v>164</v>
      </c>
      <c r="B60" s="111" t="s">
        <v>165</v>
      </c>
      <c r="C60" s="9"/>
      <c r="D60" s="9"/>
      <c r="E60" s="9"/>
      <c r="F60" s="108"/>
      <c r="G60" s="65"/>
      <c r="H60" s="34"/>
      <c r="I60" s="9"/>
      <c r="J60" s="34"/>
      <c r="K60" s="34"/>
      <c r="L60" s="34"/>
      <c r="M60" s="34"/>
      <c r="N60" s="34"/>
      <c r="O60" s="109"/>
      <c r="P60" s="109"/>
    </row>
    <row r="61" spans="1:16" s="106" customFormat="1" ht="15.75">
      <c r="A61" s="35" t="s">
        <v>166</v>
      </c>
      <c r="B61" s="111" t="s">
        <v>165</v>
      </c>
      <c r="C61" s="112"/>
      <c r="D61" s="107">
        <v>1</v>
      </c>
      <c r="E61" s="112"/>
      <c r="F61" s="112"/>
      <c r="G61" s="65">
        <f t="shared" si="0"/>
        <v>4</v>
      </c>
      <c r="H61" s="65">
        <v>120</v>
      </c>
      <c r="I61" s="34"/>
      <c r="J61" s="34"/>
      <c r="K61" s="34"/>
      <c r="L61" s="34">
        <v>4</v>
      </c>
      <c r="M61" s="34">
        <f t="shared" si="2"/>
        <v>120</v>
      </c>
      <c r="N61" s="34">
        <v>4</v>
      </c>
      <c r="O61" s="34"/>
      <c r="P61" s="34"/>
    </row>
    <row r="62" spans="1:16" s="106" customFormat="1" ht="15.75">
      <c r="A62" s="35" t="s">
        <v>167</v>
      </c>
      <c r="B62" s="111" t="s">
        <v>165</v>
      </c>
      <c r="C62" s="112"/>
      <c r="D62" s="107">
        <v>2</v>
      </c>
      <c r="E62" s="113"/>
      <c r="F62" s="112"/>
      <c r="G62" s="65">
        <v>8</v>
      </c>
      <c r="H62" s="9">
        <v>240</v>
      </c>
      <c r="I62" s="34"/>
      <c r="J62" s="34"/>
      <c r="K62" s="34"/>
      <c r="L62" s="34">
        <v>8</v>
      </c>
      <c r="M62" s="34">
        <f t="shared" si="2"/>
        <v>240</v>
      </c>
      <c r="N62" s="34"/>
      <c r="O62" s="65">
        <v>4</v>
      </c>
      <c r="P62" s="65"/>
    </row>
    <row r="63" spans="1:17" s="106" customFormat="1" ht="16.5" thickBot="1">
      <c r="A63" s="261" t="s">
        <v>168</v>
      </c>
      <c r="B63" s="262"/>
      <c r="C63" s="114"/>
      <c r="D63" s="70"/>
      <c r="E63" s="70"/>
      <c r="F63" s="70"/>
      <c r="G63" s="70">
        <f>SUM(G48:G49)</f>
        <v>20</v>
      </c>
      <c r="H63" s="70">
        <f aca="true" t="shared" si="3" ref="G63:O63">SUM(H48:H49)</f>
        <v>600</v>
      </c>
      <c r="I63" s="70">
        <f t="shared" si="3"/>
        <v>20</v>
      </c>
      <c r="J63" s="70">
        <f t="shared" si="3"/>
        <v>20</v>
      </c>
      <c r="K63" s="70">
        <f t="shared" si="3"/>
        <v>0</v>
      </c>
      <c r="L63" s="70">
        <f t="shared" si="3"/>
        <v>12</v>
      </c>
      <c r="M63" s="70">
        <f t="shared" si="3"/>
        <v>580</v>
      </c>
      <c r="N63" s="70">
        <f t="shared" si="3"/>
        <v>4</v>
      </c>
      <c r="O63" s="70">
        <f t="shared" si="3"/>
        <v>16</v>
      </c>
      <c r="P63" s="70"/>
      <c r="Q63" s="5">
        <f>30*G63</f>
        <v>600</v>
      </c>
    </row>
    <row r="64" spans="1:17" s="4" customFormat="1" ht="16.5" customHeight="1" thickBot="1">
      <c r="A64" s="259" t="s">
        <v>91</v>
      </c>
      <c r="B64" s="260"/>
      <c r="C64" s="83"/>
      <c r="D64" s="83"/>
      <c r="E64" s="83"/>
      <c r="F64" s="83"/>
      <c r="G64" s="125">
        <f>SUM(G16,G31,G34,G37,G46,G63)</f>
        <v>90</v>
      </c>
      <c r="H64" s="309">
        <f>H16+H31+H34+H37+H46+H63</f>
        <v>2700</v>
      </c>
      <c r="I64" s="12">
        <f aca="true" t="shared" si="4" ref="H64:M64">SUM(I16,I31,I34,I37)</f>
        <v>56</v>
      </c>
      <c r="J64" s="12">
        <f t="shared" si="4"/>
        <v>48</v>
      </c>
      <c r="K64" s="12">
        <f t="shared" si="4"/>
        <v>0</v>
      </c>
      <c r="L64" s="12">
        <f t="shared" si="4"/>
        <v>12</v>
      </c>
      <c r="M64" s="12">
        <f t="shared" si="4"/>
        <v>651</v>
      </c>
      <c r="N64" s="82">
        <f>SUM(N16,N31,N34,N37,N46,N63)</f>
        <v>36</v>
      </c>
      <c r="O64" s="82">
        <f>SUM(O16,O31,O34,O37,O46,O63)</f>
        <v>48</v>
      </c>
      <c r="P64" s="12"/>
      <c r="Q64" s="5"/>
    </row>
    <row r="65" spans="1:16" ht="16.5" customHeight="1" hidden="1" thickBot="1">
      <c r="A65" s="256" t="s">
        <v>1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8"/>
      <c r="N65" s="12"/>
      <c r="O65" s="12"/>
      <c r="P65" s="12"/>
    </row>
    <row r="66" spans="1:16" ht="16.5" customHeight="1" thickBot="1">
      <c r="A66" s="267" t="s">
        <v>6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70"/>
      <c r="N66" s="7"/>
      <c r="O66" s="8"/>
      <c r="P66" s="8"/>
    </row>
    <row r="67" spans="1:16" ht="16.5" customHeight="1" thickBot="1">
      <c r="A67" s="267" t="s">
        <v>2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10">
        <f>COUNTIF(C11:C62,"=1")</f>
        <v>2</v>
      </c>
      <c r="O67" s="8">
        <f>COUNTIF(C11:C49,"=2")</f>
        <v>1</v>
      </c>
      <c r="P67" s="8"/>
    </row>
    <row r="68" spans="1:16" ht="16.5" customHeight="1" thickBot="1">
      <c r="A68" s="267" t="s">
        <v>0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9"/>
      <c r="N68" s="7">
        <f>COUNTIF(D11:D49,"=1")</f>
        <v>4</v>
      </c>
      <c r="O68" s="8">
        <f>COUNTIF(D11:D49,"=2")</f>
        <v>5</v>
      </c>
      <c r="P68" s="8"/>
    </row>
    <row r="69" spans="1:15" ht="16.5" customHeight="1" thickBot="1">
      <c r="A69" s="267" t="s">
        <v>34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9"/>
      <c r="N69" s="252"/>
      <c r="O69" s="253"/>
    </row>
    <row r="70" spans="1:16" ht="16.5" customHeight="1">
      <c r="A70" s="271" t="s">
        <v>176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</row>
    <row r="71" spans="1:16" ht="33" customHeight="1" thickBot="1">
      <c r="A71" s="128" t="s">
        <v>177</v>
      </c>
      <c r="B71" s="129" t="s">
        <v>173</v>
      </c>
      <c r="C71" s="130">
        <v>2</v>
      </c>
      <c r="D71" s="130">
        <v>1</v>
      </c>
      <c r="E71" s="130"/>
      <c r="F71" s="130"/>
      <c r="G71" s="130">
        <v>6</v>
      </c>
      <c r="H71" s="130">
        <f>G71*30</f>
        <v>180</v>
      </c>
      <c r="I71" s="130">
        <v>32</v>
      </c>
      <c r="J71" s="130"/>
      <c r="K71" s="130"/>
      <c r="L71" s="130" t="s">
        <v>174</v>
      </c>
      <c r="M71" s="130">
        <f>H71-I71</f>
        <v>148</v>
      </c>
      <c r="N71" s="131" t="s">
        <v>175</v>
      </c>
      <c r="O71" s="131" t="s">
        <v>175</v>
      </c>
      <c r="P71" s="132"/>
    </row>
    <row r="72" spans="1:15" ht="16.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7"/>
      <c r="O72" s="127"/>
    </row>
    <row r="73" spans="2:11" ht="18.75">
      <c r="B73" s="37" t="s">
        <v>101</v>
      </c>
      <c r="C73" s="263"/>
      <c r="D73" s="264"/>
      <c r="E73" s="264"/>
      <c r="F73" s="264"/>
      <c r="G73" s="264"/>
      <c r="H73" s="265" t="s">
        <v>102</v>
      </c>
      <c r="I73" s="266"/>
      <c r="J73" s="266"/>
      <c r="K73" s="266"/>
    </row>
    <row r="74" spans="2:11" ht="12.75">
      <c r="B74" s="23"/>
      <c r="H74" s="38"/>
      <c r="I74" s="38"/>
      <c r="J74" s="38"/>
      <c r="K74" s="38"/>
    </row>
    <row r="75" spans="2:11" ht="18.75" customHeight="1">
      <c r="B75" s="80" t="s">
        <v>93</v>
      </c>
      <c r="C75" s="263"/>
      <c r="D75" s="264"/>
      <c r="E75" s="264"/>
      <c r="F75" s="264"/>
      <c r="G75" s="264"/>
      <c r="H75" s="265" t="s">
        <v>94</v>
      </c>
      <c r="I75" s="266"/>
      <c r="J75" s="266"/>
      <c r="K75" s="266"/>
    </row>
    <row r="76" ht="7.5" customHeight="1"/>
    <row r="78" spans="2:11" ht="18.75">
      <c r="B78" s="86" t="s">
        <v>108</v>
      </c>
      <c r="C78" s="263"/>
      <c r="D78" s="264"/>
      <c r="E78" s="264"/>
      <c r="F78" s="264"/>
      <c r="G78" s="264"/>
      <c r="H78" s="265" t="s">
        <v>94</v>
      </c>
      <c r="I78" s="266"/>
      <c r="J78" s="266"/>
      <c r="K78" s="266"/>
    </row>
  </sheetData>
  <sheetProtection/>
  <mergeCells count="52">
    <mergeCell ref="A48:B48"/>
    <mergeCell ref="A49:B49"/>
    <mergeCell ref="C78:G78"/>
    <mergeCell ref="C75:G75"/>
    <mergeCell ref="N4:O4"/>
    <mergeCell ref="C3:C7"/>
    <mergeCell ref="D3:D7"/>
    <mergeCell ref="E3:F3"/>
    <mergeCell ref="H78:K78"/>
    <mergeCell ref="A38:P38"/>
    <mergeCell ref="A39:P39"/>
    <mergeCell ref="A46:B46"/>
    <mergeCell ref="A40:P40"/>
    <mergeCell ref="A47:P47"/>
    <mergeCell ref="H3:H7"/>
    <mergeCell ref="I3:L3"/>
    <mergeCell ref="M3:M7"/>
    <mergeCell ref="J4:L4"/>
    <mergeCell ref="C2:F2"/>
    <mergeCell ref="A10:P10"/>
    <mergeCell ref="N6:P6"/>
    <mergeCell ref="E4:E7"/>
    <mergeCell ref="F4:F7"/>
    <mergeCell ref="I4:I7"/>
    <mergeCell ref="A1:O1"/>
    <mergeCell ref="A2:A7"/>
    <mergeCell ref="B2:B7"/>
    <mergeCell ref="A9:P9"/>
    <mergeCell ref="G2:G7"/>
    <mergeCell ref="H2:M2"/>
    <mergeCell ref="J5:J7"/>
    <mergeCell ref="K5:K7"/>
    <mergeCell ref="L5:L7"/>
    <mergeCell ref="N2:P3"/>
    <mergeCell ref="C73:G73"/>
    <mergeCell ref="H75:K75"/>
    <mergeCell ref="A69:M69"/>
    <mergeCell ref="A66:M66"/>
    <mergeCell ref="A68:M68"/>
    <mergeCell ref="A67:M67"/>
    <mergeCell ref="H73:K73"/>
    <mergeCell ref="A70:P70"/>
    <mergeCell ref="A17:P17"/>
    <mergeCell ref="B32:P32"/>
    <mergeCell ref="A35:P35"/>
    <mergeCell ref="N69:O69"/>
    <mergeCell ref="A31:B31"/>
    <mergeCell ref="A34:B34"/>
    <mergeCell ref="A65:M65"/>
    <mergeCell ref="A37:B37"/>
    <mergeCell ref="A64:B64"/>
    <mergeCell ref="A63:B63"/>
  </mergeCells>
  <printOptions/>
  <pageMargins left="0.7874015748031497" right="0.35433070866141736" top="0.1968503937007874" bottom="0.1968503937007874" header="0" footer="0.11811023622047245"/>
  <pageSetup blackAndWhite="1" horizontalDpi="600" verticalDpi="600" orientation="landscape" paperSize="9" scale="78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2020-04-28T07:54:53Z</cp:lastPrinted>
  <dcterms:created xsi:type="dcterms:W3CDTF">1998-03-25T14:18:11Z</dcterms:created>
  <dcterms:modified xsi:type="dcterms:W3CDTF">2020-05-07T11:55:47Z</dcterms:modified>
  <cp:category/>
  <cp:version/>
  <cp:contentType/>
  <cp:contentStatus/>
</cp:coreProperties>
</file>